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autoCompressPictures="0"/>
  <bookViews>
    <workbookView xWindow="936" yWindow="0" windowWidth="19416" windowHeight="11016" activeTab="1"/>
  </bookViews>
  <sheets>
    <sheet name="Instructions" sheetId="2" r:id="rId1"/>
    <sheet name="777 Game Card" sheetId="1" r:id="rId2"/>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1">'777 Game Card'!$A$25:$W$68</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J15" i="1" l="1"/>
  <c r="K15" i="1"/>
  <c r="L15" i="1"/>
  <c r="M15" i="1"/>
  <c r="N15" i="1"/>
  <c r="G15" i="1"/>
  <c r="J14" i="1"/>
  <c r="K14" i="1"/>
  <c r="L14" i="1"/>
  <c r="M14" i="1"/>
  <c r="N14" i="1"/>
  <c r="G14" i="1"/>
  <c r="J13" i="1"/>
  <c r="I35" i="1"/>
  <c r="I36" i="1"/>
  <c r="I37" i="1"/>
  <c r="I38" i="1"/>
  <c r="I39" i="1"/>
  <c r="I40" i="1"/>
  <c r="I41" i="1"/>
  <c r="I42" i="1"/>
  <c r="I43" i="1"/>
  <c r="C35" i="1"/>
  <c r="D35" i="1"/>
  <c r="E35" i="1"/>
  <c r="G35" i="1"/>
  <c r="H35" i="1"/>
  <c r="C36" i="1"/>
  <c r="D36" i="1"/>
  <c r="E36" i="1"/>
  <c r="G36" i="1"/>
  <c r="H36" i="1"/>
  <c r="C37" i="1"/>
  <c r="D37" i="1"/>
  <c r="E37" i="1"/>
  <c r="G37" i="1"/>
  <c r="H37" i="1"/>
  <c r="C38" i="1"/>
  <c r="D38" i="1"/>
  <c r="E38" i="1"/>
  <c r="G38" i="1"/>
  <c r="H38" i="1"/>
  <c r="C39" i="1"/>
  <c r="D39" i="1"/>
  <c r="E39" i="1"/>
  <c r="G39" i="1"/>
  <c r="H39" i="1"/>
  <c r="C40" i="1"/>
  <c r="D40" i="1"/>
  <c r="E40" i="1"/>
  <c r="G40" i="1"/>
  <c r="H40" i="1"/>
  <c r="C41" i="1"/>
  <c r="D41" i="1"/>
  <c r="E41" i="1"/>
  <c r="G41" i="1"/>
  <c r="H41" i="1"/>
  <c r="C42" i="1"/>
  <c r="D42" i="1"/>
  <c r="E42" i="1"/>
  <c r="G42" i="1"/>
  <c r="H42" i="1"/>
  <c r="C43" i="1"/>
  <c r="D43" i="1"/>
  <c r="E43" i="1"/>
  <c r="G43" i="1"/>
  <c r="H43" i="1"/>
  <c r="I13" i="1"/>
  <c r="C16" i="1"/>
  <c r="K13" i="1"/>
  <c r="L13" i="1"/>
  <c r="M13" i="1"/>
  <c r="H13" i="1"/>
  <c r="N13" i="1"/>
  <c r="G13" i="1"/>
  <c r="J12" i="1"/>
  <c r="I12" i="1"/>
  <c r="K12" i="1"/>
  <c r="L12" i="1"/>
  <c r="M12" i="1"/>
  <c r="H12" i="1"/>
  <c r="N12" i="1"/>
  <c r="G12" i="1"/>
  <c r="J11" i="1"/>
  <c r="I11" i="1"/>
  <c r="K11" i="1"/>
  <c r="L11" i="1"/>
  <c r="M11" i="1"/>
  <c r="H11" i="1"/>
  <c r="N11" i="1"/>
  <c r="G11" i="1"/>
  <c r="J10" i="1"/>
  <c r="I10" i="1"/>
  <c r="K10" i="1"/>
  <c r="L10" i="1"/>
  <c r="M10" i="1"/>
  <c r="H10" i="1"/>
  <c r="N10" i="1"/>
  <c r="G10" i="1"/>
  <c r="J9" i="1"/>
  <c r="I9" i="1"/>
  <c r="K9" i="1"/>
  <c r="L9" i="1"/>
  <c r="M9" i="1"/>
  <c r="H9" i="1"/>
  <c r="N9" i="1"/>
  <c r="G9" i="1"/>
  <c r="J8" i="1"/>
  <c r="I8" i="1"/>
  <c r="K8" i="1"/>
  <c r="L8" i="1"/>
  <c r="M8" i="1"/>
  <c r="H8" i="1"/>
  <c r="N8" i="1"/>
  <c r="G8" i="1"/>
  <c r="J7" i="1"/>
  <c r="I7" i="1"/>
  <c r="K7" i="1"/>
  <c r="L7" i="1"/>
  <c r="M7" i="1"/>
  <c r="H7" i="1"/>
  <c r="N7" i="1"/>
  <c r="G7" i="1"/>
  <c r="I14" i="1"/>
  <c r="I15" i="1"/>
  <c r="H15" i="1"/>
  <c r="H14" i="1"/>
  <c r="E15" i="1"/>
  <c r="E14" i="1"/>
  <c r="E13" i="1"/>
  <c r="E12" i="1"/>
  <c r="E11" i="1"/>
  <c r="E10" i="1"/>
  <c r="E9" i="1"/>
  <c r="E8" i="1"/>
  <c r="E7" i="1"/>
  <c r="D15" i="1"/>
  <c r="D14" i="1"/>
  <c r="D13" i="1"/>
  <c r="D12" i="1"/>
  <c r="D11" i="1"/>
  <c r="D10" i="1"/>
  <c r="D8" i="1"/>
  <c r="D7" i="1"/>
  <c r="D9" i="1"/>
  <c r="D16" i="1"/>
  <c r="B58" i="1"/>
  <c r="A58" i="1"/>
  <c r="L26" i="1"/>
  <c r="K26" i="1"/>
  <c r="J26" i="1"/>
  <c r="I26" i="1"/>
  <c r="H26" i="1"/>
  <c r="G26" i="1"/>
  <c r="E26" i="1"/>
  <c r="D26" i="1"/>
  <c r="C26" i="1"/>
  <c r="W11" i="1"/>
  <c r="W10" i="1"/>
  <c r="W9" i="1"/>
  <c r="W8" i="1"/>
  <c r="W7" i="1"/>
  <c r="W6" i="1"/>
  <c r="W5" i="1"/>
  <c r="W4" i="1"/>
  <c r="J29" i="1"/>
  <c r="O7" i="1"/>
  <c r="A63" i="1"/>
  <c r="C59" i="1"/>
  <c r="A61" i="1"/>
  <c r="C63" i="1"/>
  <c r="B62" i="1"/>
  <c r="C67" i="1"/>
  <c r="E56" i="1"/>
  <c r="A57" i="1"/>
  <c r="A60" i="1"/>
  <c r="B61" i="1"/>
  <c r="C62" i="1"/>
  <c r="J31" i="1"/>
  <c r="K28" i="1"/>
  <c r="B59" i="1"/>
  <c r="C60" i="1"/>
  <c r="A62" i="1"/>
  <c r="C66" i="1"/>
  <c r="B63" i="1"/>
  <c r="J30" i="1"/>
  <c r="A59" i="1"/>
  <c r="B60" i="1"/>
  <c r="C61" i="1"/>
  <c r="C65" i="1"/>
  <c r="G25" i="1"/>
</calcChain>
</file>

<file path=xl/comments1.xml><?xml version="1.0" encoding="utf-8"?>
<comments xmlns="http://schemas.openxmlformats.org/spreadsheetml/2006/main">
  <authors>
    <author>David Green</author>
  </authors>
  <commentList>
    <comment ref="M16" authorId="0">
      <text>
        <r>
          <rPr>
            <b/>
            <sz val="9"/>
            <color indexed="81"/>
            <rFont val="Calibri"/>
            <family val="2"/>
          </rPr>
          <t>David Green:</t>
        </r>
        <r>
          <rPr>
            <sz val="9"/>
            <color indexed="81"/>
            <rFont val="Calibri"/>
            <family val="2"/>
          </rPr>
          <t xml:space="preserve">
This is a test comment so you can see whet it looks like
</t>
        </r>
      </text>
    </comment>
  </commentList>
</comments>
</file>

<file path=xl/comments2.xml><?xml version="1.0" encoding="utf-8"?>
<comments xmlns="http://schemas.openxmlformats.org/spreadsheetml/2006/main">
  <authors>
    <author>David Green</author>
  </authors>
  <commentList>
    <comment ref="J6" authorId="0">
      <text>
        <r>
          <rPr>
            <b/>
            <sz val="9"/>
            <color indexed="81"/>
            <rFont val="Calibri"/>
            <family val="2"/>
          </rPr>
          <t>David Green:</t>
        </r>
        <r>
          <rPr>
            <sz val="9"/>
            <color indexed="81"/>
            <rFont val="Calibri"/>
            <family val="2"/>
          </rPr>
          <t xml:space="preserve">
Will Turn Red if a player is set to be plying more than once in a single segment</t>
        </r>
      </text>
    </comment>
    <comment ref="K6" authorId="0">
      <text>
        <r>
          <rPr>
            <b/>
            <sz val="9"/>
            <color indexed="81"/>
            <rFont val="Tahoma"/>
            <charset val="1"/>
          </rPr>
          <t>David Green:</t>
        </r>
        <r>
          <rPr>
            <sz val="9"/>
            <color indexed="81"/>
            <rFont val="Tahoma"/>
            <charset val="1"/>
          </rPr>
          <t xml:space="preserve">
Checks that the player is sitting a legal number of times for the given number of players that are playing.  If a player is sitting too many or too few times this will be RED.  This is corrected by making sure the player is in the OUT section of the Game Card the proper number of times.
</t>
        </r>
      </text>
    </comment>
    <comment ref="L6" authorId="0">
      <text>
        <r>
          <rPr>
            <b/>
            <sz val="9"/>
            <color indexed="81"/>
            <rFont val="Tahoma"/>
            <charset val="1"/>
          </rPr>
          <t>David Green:</t>
        </r>
        <r>
          <rPr>
            <sz val="9"/>
            <color indexed="81"/>
            <rFont val="Tahoma"/>
            <charset val="1"/>
          </rPr>
          <t xml:space="preserve">
This turns RED if a player is Listed in the top Half of the Game Card as IN for one or more segments, but is not marked off with an X as playing in column C.</t>
        </r>
      </text>
    </comment>
    <comment ref="M6" authorId="0">
      <text>
        <r>
          <rPr>
            <b/>
            <sz val="9"/>
            <color indexed="81"/>
            <rFont val="Tahoma"/>
            <charset val="1"/>
          </rPr>
          <t>David Green:</t>
        </r>
        <r>
          <rPr>
            <sz val="9"/>
            <color indexed="81"/>
            <rFont val="Tahoma"/>
            <charset val="1"/>
          </rPr>
          <t xml:space="preserve">
This Checks that a player is playing  at least once in each half.  They may never sit an entire half.
</t>
        </r>
      </text>
    </comment>
    <comment ref="N6" authorId="0">
      <text>
        <r>
          <rPr>
            <b/>
            <sz val="9"/>
            <color indexed="81"/>
            <rFont val="Tahoma"/>
            <charset val="1"/>
          </rPr>
          <t>David Green:</t>
        </r>
        <r>
          <rPr>
            <sz val="9"/>
            <color indexed="81"/>
            <rFont val="Tahoma"/>
            <charset val="1"/>
          </rPr>
          <t xml:space="preserve">
This checks that each player is playing a valid number of minutes for the given number of players.If they are playing too much or too little, this will be RED.</t>
        </r>
      </text>
    </comment>
    <comment ref="O6" authorId="0">
      <text>
        <r>
          <rPr>
            <b/>
            <sz val="9"/>
            <color indexed="81"/>
            <rFont val="Tahoma"/>
            <charset val="1"/>
          </rPr>
          <t>David Green:</t>
        </r>
        <r>
          <rPr>
            <sz val="9"/>
            <color indexed="81"/>
            <rFont val="Tahoma"/>
            <charset val="1"/>
          </rPr>
          <t xml:space="preserve">
This checks that as a team the correct number of people are playing the alotted times.  For example, it will check that with 9 players that only 2 are playing 28 minutes and that 7 are playing 21 minutes</t>
        </r>
      </text>
    </comment>
    <comment ref="P6" authorId="0">
      <text>
        <r>
          <rPr>
            <b/>
            <sz val="9"/>
            <color indexed="81"/>
            <rFont val="Tahoma"/>
            <charset val="1"/>
          </rPr>
          <t>David Green:</t>
        </r>
        <r>
          <rPr>
            <sz val="9"/>
            <color indexed="81"/>
            <rFont val="Tahoma"/>
            <charset val="1"/>
          </rPr>
          <t xml:space="preserve">
This checks that as a team the correct number of people are playing the alotted times.  For example, it will check that with 9 players that only 2 are playing 28 minutes and that 7 are playing 21 minutes</t>
        </r>
      </text>
    </comment>
    <comment ref="Q6" authorId="0">
      <text>
        <r>
          <rPr>
            <b/>
            <sz val="9"/>
            <color indexed="81"/>
            <rFont val="Tahoma"/>
            <charset val="1"/>
          </rPr>
          <t>David Green:</t>
        </r>
        <r>
          <rPr>
            <sz val="9"/>
            <color indexed="81"/>
            <rFont val="Tahoma"/>
            <charset val="1"/>
          </rPr>
          <t xml:space="preserve">
This checks that as a team the correct number of people are playing the alotted times.  For example, it will check that with 9 players that only 2 are playing 28 minutes and that 7 are playing 21 minutes</t>
        </r>
      </text>
    </comment>
  </commentList>
</comments>
</file>

<file path=xl/sharedStrings.xml><?xml version="1.0" encoding="utf-8"?>
<sst xmlns="http://schemas.openxmlformats.org/spreadsheetml/2006/main" count="160" uniqueCount="145">
  <si>
    <t>9 Players</t>
  </si>
  <si>
    <t xml:space="preserve">1. Enter the names of your players in the Gray Cells in Column B </t>
  </si>
  <si>
    <t>CHECKS</t>
  </si>
  <si>
    <t>2) 3 Players will play 28 minutes</t>
  </si>
  <si>
    <t>playing</t>
  </si>
  <si>
    <t>Not Playing</t>
  </si>
  <si>
    <t>Playing</t>
  </si>
  <si>
    <t>Minutes</t>
  </si>
  <si>
    <t>Segments Sitting</t>
  </si>
  <si>
    <t>Player Playing Times</t>
  </si>
  <si>
    <t>Number of player playing times</t>
  </si>
  <si>
    <t>3) 6 Players will play 21 minutes</t>
  </si>
  <si>
    <t>Player 1</t>
  </si>
  <si>
    <t>x</t>
  </si>
  <si>
    <t>8 Players</t>
  </si>
  <si>
    <t>Player 2</t>
  </si>
  <si>
    <t>Player 3</t>
  </si>
  <si>
    <t>2) 6 Players will play 28 minutes</t>
  </si>
  <si>
    <t>Player 4</t>
  </si>
  <si>
    <t>3) 2 Players will play 21 minutes</t>
  </si>
  <si>
    <t>Player 5</t>
  </si>
  <si>
    <t>7 Players</t>
  </si>
  <si>
    <t>Player 6</t>
  </si>
  <si>
    <t>1) Everyone must sit at least 1 full segment</t>
  </si>
  <si>
    <t>Player 7</t>
  </si>
  <si>
    <t>2) 2 players will play 35 minutes</t>
  </si>
  <si>
    <t>Player 8</t>
  </si>
  <si>
    <t>3) 5 Players will play 28 minutes</t>
  </si>
  <si>
    <t>Player 9</t>
  </si>
  <si>
    <t>6 Players</t>
  </si>
  <si>
    <t>1) Everyone will sit 1 full segment</t>
  </si>
  <si>
    <t>2) Everyone will play 35 minutes</t>
  </si>
  <si>
    <t>2. Mark an x in the</t>
  </si>
  <si>
    <t>5 Players</t>
  </si>
  <si>
    <t>1) Everyone Plays the entire Game</t>
  </si>
  <si>
    <t>Game Card</t>
  </si>
  <si>
    <t>Players</t>
  </si>
  <si>
    <t>7 Min</t>
  </si>
  <si>
    <t>1st</t>
  </si>
  <si>
    <t>2nd</t>
  </si>
  <si>
    <t>3rd</t>
  </si>
  <si>
    <t xml:space="preserve">2nd </t>
  </si>
  <si>
    <t>With</t>
  </si>
  <si>
    <t>Players the rules are</t>
  </si>
  <si>
    <t>IN</t>
  </si>
  <si>
    <t>OUT</t>
  </si>
  <si>
    <t>Clock</t>
  </si>
  <si>
    <t>· Clock stops on every whistle in the last 2 minutes</t>
  </si>
  <si>
    <t xml:space="preserve"> foul shot is rebounded if missed, or is put back into play if it is made.</t>
  </si>
  <si>
    <t>· Clock stops for 20 seconds for the pre-set substitution times</t>
  </si>
  <si>
    <t>· OT is 2 minutes - Clock stops on every whistle. 1 additional time out.</t>
  </si>
  <si>
    <t>Fouls</t>
  </si>
  <si>
    <t>Some Strategies to help you.</t>
  </si>
  <si>
    <t xml:space="preserve">2) For players that are "chronically" late, schedule them as 2nd, 4th, and 6th.  This means that you </t>
  </si>
  <si>
    <t>only have to find someone to take the late players minutes in the 1st half, and the player already</t>
  </si>
  <si>
    <t>has 14 minutes in the 2nd half.</t>
  </si>
  <si>
    <t>Late Players</t>
  </si>
  <si>
    <t>Give first half segments to two players (PLAYER 1 and PLAYER 2) scheduled for 21 minutes each.  PALYER 1 and PLAYER 2 will now play 28 each.</t>
  </si>
  <si>
    <t>Give the first half segment to a player with 21 minutes (PLAYER 1) , and 1 second half segment to the other player scheduled for 21 minutes (PLAYER 2).  PLAYER 1 and PLAYER 2will each play 28 minutes now.</t>
  </si>
  <si>
    <t>Give first half segments to the two players scheduled for 21 minutes each (PLAYER 1 and PLAYER 2).  PLAYER 1 and PLAYER 2 will now play 28 minutes each.</t>
  </si>
  <si>
    <t>Give the first half segment to the other player currently scheduled to play 21 minutes (PLAYER 1).  PLAYER 1will now play 28</t>
  </si>
  <si>
    <t>Give the two first half segments to 2 players currently scheduled for 28 minutes (PLAYER 1 and PLAYER 2).  PLAYER 1 and PLAYER 2 will now play 35 minutes each.</t>
  </si>
  <si>
    <t>Give the 1st half segment to a player currently scheduled for 35 minutes (PLAYER 1).  PLAYER 1 will now play 35 minutes.  Give one of the 2nd half segments to player currently schedueld for 35 minutes (PLAYER 2).  PLAYEr 2 will now play 35 minutes.</t>
  </si>
  <si>
    <t>1) Everyone Must play at least 1 segment each half and sit at least 2 full segments</t>
  </si>
  <si>
    <t>1) Everyone Must play at least 1 segment each half and sit at least 2 full segment</t>
  </si>
  <si>
    <t>9th player late</t>
  </si>
  <si>
    <t>8th player late</t>
  </si>
  <si>
    <t>7th player late</t>
  </si>
  <si>
    <t>6th player late</t>
  </si>
  <si>
    <t xml:space="preserve">If only 8 players on your team just mark Player 9 </t>
  </si>
  <si>
    <t>as NOT PLAYING</t>
  </si>
  <si>
    <t>1st half segments schedled to play</t>
  </si>
  <si>
    <t>2nd half segments schedled to play</t>
  </si>
  <si>
    <t>1 and 1 at 7th foul of half or 3rd in last 2 minutes of 2nd half</t>
  </si>
  <si>
    <t>2 shots on 10th team foul of half</t>
  </si>
  <si>
    <t>Boys 4,5,6, Girls 5/6, G7/8-Last 2 minutes</t>
  </si>
  <si>
    <t>Boys 8-12-entire game</t>
  </si>
  <si>
    <t>Give first half segment to a player (PLAYER 1) scheduled for 21 minutes.  PLAYER 1 will now play 28 minutes.</t>
  </si>
  <si>
    <t>Give first half segments to the two players scheduled for 21 minutes each (PLAYER 1 and PLAYER 2).  PLAYER 1 and PLAYER 2 will now play 28 each.  Give the 3rd first hald segment to a player scheduled for 28 minutes (PLAYER 3), and give the late player one of PLAYER 3s 2nd half segments.  PLAYER 32 will still be playing only 28 minutes.</t>
  </si>
  <si>
    <t>Give the two first half segments to 2 players currently scheduled for 28 minutes (PLAYER 1 and PLAYER 2).  PLAYER 1 and PLAYER 2 will now play 35 minutes each.  Give 1 of the 2nd half segments to another player currently scheduled for 28 minutes (PLAYEr 3)  PLAYEr 3 will not play 35 minutes.</t>
  </si>
  <si>
    <t>All players present for start of game play whole first half</t>
  </si>
  <si>
    <t>In second half ,late player sits once, and 2 other players sit once each.</t>
  </si>
  <si>
    <t>Give one of the  first half segments to any player (PLAYER 1) scheduled for 21 minutes (PLAYER 1 will now play 28 minutes total).  Give the second first half segment to a player (PLAYER 2)  who is scheduled to play 1 first half and 2 second half semgnets.  Give the late player one of the PLAYER 2s - 2 second half segments.</t>
  </si>
  <si>
    <t>Give one of the first half segment to the other player currently scheduled to play 21 minutes (PLAYER 1).  PLAYER 1 will now play 28 minutes.  Give the second first half segment to a player currently scheduled for 28 minutes (PLAYER 2).  Give the late player one of PLAYER 2's second half segments.  PLAYER 2 will still only play 28 minutes.</t>
  </si>
  <si>
    <t xml:space="preserve">Give the first half segments to 3 players currently scheduled for 28 minutes (PLAYER 1 and PLAYER 2 and PLAYER 3).  PLAYER 1, PLAYER 2 and PLAYER 3 will now play 35 minutes each.  </t>
  </si>
  <si>
    <t>Give two of the first half segments to 2 players currently scheduled for 28 minutes (PLAYER 1 and PLAYER 2).  PLAYER 1 and PLAYER 2 will now play 35 minutes each.  Give the third 1st half semgnet to any Player (PLAYER 3).  Give the late player one of PLAYER 3's 2nd half segment.  PLAYER 3 will play the same amount of time they were originally scheduled for.</t>
  </si>
  <si>
    <t>Playing Each Half</t>
  </si>
  <si>
    <r>
      <t xml:space="preserve">and </t>
    </r>
    <r>
      <rPr>
        <sz val="16"/>
        <color theme="1"/>
        <rFont val="Times New Roman"/>
        <family val="1"/>
      </rPr>
      <t>on ALL foul shots….the clock will then be re-started when</t>
    </r>
  </si>
  <si>
    <t>LATE PLAYERS</t>
  </si>
  <si>
    <t xml:space="preserve">When you have planned for </t>
  </si>
  <si>
    <t>WHAT TO DO</t>
  </si>
  <si>
    <t xml:space="preserve"> and 1 is late</t>
  </si>
  <si>
    <t>Examples-</t>
  </si>
  <si>
    <t>Schedule for 9 players.  3 play 28 and 6 play 21.</t>
  </si>
  <si>
    <t>Player 9 is “late”—After first half schedule reflects 4 players playing 28 and 4 players playing 21 and the “late” player playing 14.</t>
  </si>
  <si>
    <t>Player 9 does not show up-Their 2 segments in the second half are given to 2 players still scheduled for 21 minutes.  Final result is 6 payers playing 28 and 2 players playing 21.  The legal schedule for 8 players.</t>
  </si>
  <si>
    <t>Schedule for 8 players-6 play 28 and 2 play 21</t>
  </si>
  <si>
    <t>Player 8 is “late”-After first half schedule reflects 7 play 28, late player plays 14.</t>
  </si>
  <si>
    <t>Player 8 does not show up-any 2 players are given the extra 2 slots in the second half.  Final result is 2 play 35 minutes and 5 play 28 minutes.  The legal schedule for 7 players.</t>
  </si>
  <si>
    <t>Schedule for 7 players-2 play 35 and 5 play 28</t>
  </si>
  <si>
    <r>
      <t>7</t>
    </r>
    <r>
      <rPr>
        <vertAlign val="superscript"/>
        <sz val="11"/>
        <color theme="1"/>
        <rFont val="Calibri"/>
        <family val="2"/>
        <scheme val="minor"/>
      </rPr>
      <t>th</t>
    </r>
    <r>
      <rPr>
        <sz val="11"/>
        <color theme="1"/>
        <rFont val="Calibri"/>
        <family val="2"/>
        <scheme val="minor"/>
      </rPr>
      <t xml:space="preserve"> player is “late”-After first half schedule reflects 4 players playing 35 minutes, 2 players playing 28 minutes, and the late player playing 14 minutes.</t>
    </r>
  </si>
  <si>
    <t>Player 7 does not show up-the 2 second half slots are given to the 2 players stills scheduled for 28 minutes.  Everyone plays 3 5minutes.  The legal schedule for 6 players.</t>
  </si>
  <si>
    <t>Press</t>
  </si>
  <si>
    <t>-Boys 3/Girls 3/4-Last minute</t>
  </si>
  <si>
    <t>Once you assign the playing times to replace the late players first half segments, if the player does not show up to play the second half, the 2 second half segments that still need to be filled should be filled in to create a legal roster for the number of players present for the entire game.</t>
  </si>
  <si>
    <t>Yellow playing Column for</t>
  </si>
  <si>
    <t>each player that will be at the game</t>
  </si>
  <si>
    <t>Sitting Correct</t>
  </si>
  <si>
    <t>3. Fill in the Game Card below using the drop downs in the top "IN" section.  The OUT section will update automatically</t>
  </si>
  <si>
    <t>NOT PLAYING and IN</t>
  </si>
  <si>
    <t>Player STATUS</t>
  </si>
  <si>
    <t>OVERALL STATUS When next Cell is GREEN with a "1" insite you are all set.</t>
  </si>
  <si>
    <t>Play twice 1 quarter</t>
  </si>
  <si>
    <t>1) Schedule players into 1st, 3rd, and 5th segments, or 2nd, 4th, and 6th segments.    You should do this evenly.</t>
  </si>
  <si>
    <t>For example, with 8 players do not assign three 1-3-5 and five 2-4-6.  Assign 4 of eaach.  \Then assign the extra times to players accordingly</t>
  </si>
  <si>
    <t xml:space="preserve">1) </t>
  </si>
  <si>
    <t>Enter Your players names in Cells B7-B15.  If you only have 8 players just leave B15 Blank</t>
  </si>
  <si>
    <t>2)</t>
  </si>
  <si>
    <t xml:space="preserve">Save the file with a name and location of your choosing.  </t>
  </si>
  <si>
    <t>3)</t>
  </si>
  <si>
    <t>Each week you will oprn the file (names already populated), and start by marking off the players who are playing that game by markingan X in Cells C7-C15 for the players that will be there.</t>
  </si>
  <si>
    <t>4)</t>
  </si>
  <si>
    <t>Until you get used to the sheet, delete all the names from the IN section of the game card, cells C29 through I33</t>
  </si>
  <si>
    <t>5)</t>
  </si>
  <si>
    <t>The easiest way to start is to place players in 3 segments each.  We recommend putting them in segments 1,2,5 OR segments 2,4,6.  Do this in an even way.  This means with 8 players do four 1,2,5 and four 2,4,6.  DO not do five 1,3,5 and three 2,4,6.</t>
  </si>
  <si>
    <t>6)</t>
  </si>
  <si>
    <t>Fill in the empty slots by assiging 1 slot to each person until you run out of slots.  Once you assign 1 to each person, you may then assign a second open slot to people.</t>
  </si>
  <si>
    <t xml:space="preserve">7) </t>
  </si>
  <si>
    <t xml:space="preserve">Use the guidleines to the right of the game card to guide you. </t>
  </si>
  <si>
    <t>35 minutes</t>
  </si>
  <si>
    <t>28 minutes</t>
  </si>
  <si>
    <t>21 minutes</t>
  </si>
  <si>
    <t>8)</t>
  </si>
  <si>
    <t>Remember that this is a tool.  We will contnue to improve it.  Finding an error in the game cad does not allow you to break any rules.  Being in compliance with the rules is the coaches responsibility and errors in the game card program are not a valid excuse</t>
  </si>
  <si>
    <t>If you find a proble,m, please report it to your DC immediately so we can correct for everybody</t>
  </si>
  <si>
    <t>Check that the TOP of the sheet has all GREEN cells, and is GREEN in Cell G25.</t>
  </si>
  <si>
    <t>9)</t>
  </si>
  <si>
    <t>If anything is RED, put your mouse over the little red triangle in the column where you have RED.  A comment will pop up explaining the potential error.</t>
  </si>
  <si>
    <t>Cell M7 next to this text has a comment with a RED triangle.  Just put the mouse on the triange and the comment will pop up.</t>
  </si>
  <si>
    <t>Print the card.  It will print the game card and the instructions for late players at the bottom.</t>
  </si>
  <si>
    <t>10)</t>
  </si>
  <si>
    <t>Bring the card with you to the game.</t>
  </si>
  <si>
    <t>With 7 players do four of one type and three of the other.  Not five and two. Do this by selecting the cell where you want to put a player, and pulling down the menu and sleecting the player you want.</t>
  </si>
  <si>
    <t>General- 3 timeouts per game – 1 additional in OT</t>
  </si>
  <si>
    <t>Boys 7-Last 4 minutes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</si>
</sst>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4"/>
      <color theme="1"/>
      <name val="Calibri"/>
      <family val="2"/>
      <scheme val="minor"/>
    </font>
    <font>
      <b/>
      <sz val="9"/>
      <color indexed="81"/>
      <name val="Tahoma"/>
      <charset val="1"/>
    </font>
    <font>
      <sz val="9"/>
      <color indexed="81"/>
      <name val="Tahoma"/>
      <charset val="1"/>
    </font>
    <font>
      <u/>
      <sz val="11"/>
      <color theme="10"/>
      <name val="Calibri"/>
      <family val="2"/>
      <scheme val="minor"/>
    </font>
    <font>
      <u/>
      <sz val="11"/>
      <color theme="11"/>
      <name val="Calibri"/>
      <family val="2"/>
      <scheme val="minor"/>
    </font>
    <font>
      <b/>
      <sz val="11"/>
      <color theme="1"/>
      <name val="Calibri"/>
      <family val="2"/>
      <scheme val="minor"/>
    </font>
    <font>
      <sz val="16"/>
      <color theme="1"/>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sz val="16"/>
      <color theme="1"/>
      <name val="Courier"/>
      <family val="3"/>
    </font>
    <font>
      <sz val="16"/>
      <color theme="1"/>
      <name val="Times New Roman"/>
      <family val="1"/>
    </font>
    <font>
      <sz val="16"/>
      <color rgb="FF000000"/>
      <name val="Arial"/>
      <family val="2"/>
    </font>
    <font>
      <sz val="12"/>
      <color theme="1"/>
      <name val="Calibri"/>
      <family val="2"/>
      <scheme val="minor"/>
    </font>
    <font>
      <vertAlign val="superscript"/>
      <sz val="11"/>
      <color theme="1"/>
      <name val="Calibri"/>
      <family val="2"/>
      <scheme val="minor"/>
    </font>
    <font>
      <sz val="9"/>
      <color indexed="81"/>
      <name val="Calibri"/>
      <family val="2"/>
    </font>
    <font>
      <b/>
      <sz val="9"/>
      <color indexed="81"/>
      <name val="Calibri"/>
      <family val="2"/>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34998626667073579"/>
        <bgColor indexed="64"/>
      </patternFill>
    </fill>
    <fill>
      <patternFill patternType="solid">
        <fgColor theme="1"/>
        <bgColor indexed="64"/>
      </patternFill>
    </fill>
    <fill>
      <patternFill patternType="solid">
        <fgColor theme="0" tint="-0.499984740745262"/>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medium">
        <color auto="1"/>
      </left>
      <right style="thin">
        <color auto="1"/>
      </right>
      <top/>
      <bottom style="thin">
        <color auto="1"/>
      </bottom>
      <diagonal/>
    </border>
    <border>
      <left/>
      <right style="thin">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s>
  <cellStyleXfs count="11">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99">
    <xf numFmtId="0" fontId="0" fillId="0" borderId="0" xfId="0"/>
    <xf numFmtId="0" fontId="1" fillId="0" borderId="0" xfId="0" applyFont="1" applyProtection="1"/>
    <xf numFmtId="0" fontId="0" fillId="2" borderId="0" xfId="0" applyFill="1" applyProtection="1"/>
    <xf numFmtId="0" fontId="1" fillId="2" borderId="0" xfId="0" applyFont="1" applyFill="1" applyProtection="1"/>
    <xf numFmtId="0" fontId="0" fillId="0" borderId="1" xfId="0" applyBorder="1" applyAlignment="1" applyProtection="1">
      <alignment horizontal="center"/>
    </xf>
    <xf numFmtId="0" fontId="0" fillId="0" borderId="1" xfId="0" applyBorder="1" applyAlignment="1" applyProtection="1">
      <alignment horizontal="center" wrapText="1"/>
    </xf>
    <xf numFmtId="0" fontId="0" fillId="0" borderId="1" xfId="0" applyBorder="1" applyProtection="1"/>
    <xf numFmtId="0" fontId="0" fillId="0" borderId="1" xfId="0" applyFill="1" applyBorder="1" applyAlignment="1" applyProtection="1">
      <alignment horizontal="center" wrapText="1"/>
    </xf>
    <xf numFmtId="0" fontId="0" fillId="2" borderId="1" xfId="0" applyFill="1" applyBorder="1" applyProtection="1"/>
    <xf numFmtId="0" fontId="0" fillId="0" borderId="0" xfId="0" applyAlignment="1" applyProtection="1">
      <alignment horizontal="center"/>
    </xf>
    <xf numFmtId="0" fontId="0" fillId="0" borderId="0" xfId="0" applyAlignment="1" applyProtection="1">
      <alignment horizontal="left" indent="2"/>
    </xf>
    <xf numFmtId="0" fontId="6" fillId="0" borderId="0" xfId="0" applyFont="1" applyProtection="1"/>
    <xf numFmtId="0" fontId="0" fillId="4" borderId="0" xfId="0" applyFill="1" applyAlignment="1" applyProtection="1">
      <alignment horizontal="center"/>
    </xf>
    <xf numFmtId="0" fontId="0" fillId="5" borderId="0" xfId="0" applyFill="1" applyAlignment="1" applyProtection="1">
      <alignment horizontal="center"/>
    </xf>
    <xf numFmtId="0" fontId="0" fillId="5" borderId="1" xfId="0" applyFill="1" applyBorder="1" applyAlignment="1" applyProtection="1">
      <alignment horizontal="center"/>
    </xf>
    <xf numFmtId="0" fontId="0" fillId="0" borderId="5" xfId="0" applyBorder="1" applyAlignment="1" applyProtection="1">
      <alignment horizontal="center"/>
    </xf>
    <xf numFmtId="0" fontId="0" fillId="0" borderId="0" xfId="0" applyAlignment="1" applyProtection="1">
      <alignment horizontal="left"/>
    </xf>
    <xf numFmtId="0" fontId="0" fillId="0" borderId="0" xfId="0" applyBorder="1" applyAlignment="1" applyProtection="1">
      <alignment horizontal="center"/>
    </xf>
    <xf numFmtId="0" fontId="0" fillId="2" borderId="1" xfId="0" applyFill="1" applyBorder="1" applyProtection="1">
      <protection locked="0"/>
    </xf>
    <xf numFmtId="0" fontId="0" fillId="3" borderId="1" xfId="0" applyFill="1" applyBorder="1" applyAlignment="1" applyProtection="1">
      <alignment horizontal="center"/>
      <protection locked="0"/>
    </xf>
    <xf numFmtId="0" fontId="0" fillId="0" borderId="7" xfId="0" applyBorder="1" applyProtection="1"/>
    <xf numFmtId="0" fontId="0" fillId="0" borderId="8" xfId="0" applyBorder="1" applyProtection="1"/>
    <xf numFmtId="0" fontId="0" fillId="0" borderId="9" xfId="0" applyBorder="1" applyAlignment="1" applyProtection="1">
      <alignment horizontal="center"/>
    </xf>
    <xf numFmtId="0" fontId="0" fillId="5" borderId="9" xfId="0" applyFill="1" applyBorder="1" applyAlignment="1" applyProtection="1">
      <alignment horizontal="center"/>
    </xf>
    <xf numFmtId="0" fontId="0" fillId="0" borderId="0" xfId="0" applyBorder="1" applyProtection="1"/>
    <xf numFmtId="0" fontId="0" fillId="0" borderId="11" xfId="0" applyBorder="1" applyProtection="1"/>
    <xf numFmtId="0" fontId="0" fillId="0" borderId="12" xfId="0" applyBorder="1" applyProtection="1"/>
    <xf numFmtId="0" fontId="0" fillId="0" borderId="14" xfId="0" applyBorder="1" applyProtection="1"/>
    <xf numFmtId="0" fontId="0" fillId="0" borderId="15" xfId="0" applyBorder="1" applyProtection="1"/>
    <xf numFmtId="0" fontId="0" fillId="0" borderId="4" xfId="0" applyBorder="1" applyAlignment="1" applyProtection="1">
      <alignment horizontal="center" wrapText="1"/>
    </xf>
    <xf numFmtId="0" fontId="0" fillId="0" borderId="17" xfId="0" applyBorder="1" applyProtection="1"/>
    <xf numFmtId="0" fontId="0" fillId="0" borderId="18" xfId="0" applyBorder="1" applyAlignment="1" applyProtection="1">
      <alignment horizontal="center"/>
    </xf>
    <xf numFmtId="0" fontId="0" fillId="0" borderId="9" xfId="0" applyBorder="1" applyAlignment="1" applyProtection="1">
      <alignment wrapText="1"/>
    </xf>
    <xf numFmtId="0" fontId="0" fillId="0" borderId="10" xfId="0" applyBorder="1" applyAlignment="1" applyProtection="1">
      <alignment wrapText="1"/>
    </xf>
    <xf numFmtId="0" fontId="0" fillId="0" borderId="20" xfId="0" applyBorder="1" applyAlignment="1" applyProtection="1">
      <alignment horizontal="center" wrapText="1"/>
    </xf>
    <xf numFmtId="0" fontId="0" fillId="0" borderId="21" xfId="0" applyBorder="1" applyProtection="1"/>
    <xf numFmtId="0" fontId="0" fillId="0" borderId="9" xfId="0" applyBorder="1" applyProtection="1"/>
    <xf numFmtId="0" fontId="0" fillId="0" borderId="22" xfId="0" applyBorder="1" applyProtection="1"/>
    <xf numFmtId="0" fontId="0" fillId="0" borderId="4" xfId="0" applyBorder="1" applyProtection="1"/>
    <xf numFmtId="0" fontId="0" fillId="0" borderId="10" xfId="0" applyBorder="1" applyProtection="1"/>
    <xf numFmtId="0" fontId="9" fillId="0" borderId="1" xfId="0" applyFont="1" applyBorder="1" applyAlignment="1" applyProtection="1">
      <alignment horizontal="center"/>
    </xf>
    <xf numFmtId="0" fontId="9" fillId="5" borderId="1" xfId="0" applyFont="1" applyFill="1" applyBorder="1" applyAlignment="1" applyProtection="1">
      <alignment horizontal="center"/>
    </xf>
    <xf numFmtId="0" fontId="9" fillId="0" borderId="5" xfId="0" applyFont="1" applyBorder="1" applyAlignment="1" applyProtection="1">
      <alignment horizontal="center"/>
    </xf>
    <xf numFmtId="0" fontId="9" fillId="5" borderId="5" xfId="0" applyFont="1" applyFill="1" applyBorder="1" applyAlignment="1" applyProtection="1">
      <alignment horizontal="center"/>
    </xf>
    <xf numFmtId="0" fontId="9" fillId="0" borderId="4" xfId="0" applyFont="1" applyBorder="1" applyAlignment="1" applyProtection="1">
      <alignment horizontal="center"/>
      <protection locked="0"/>
    </xf>
    <xf numFmtId="0" fontId="9" fillId="5" borderId="4" xfId="0" applyFont="1" applyFill="1" applyBorder="1" applyAlignment="1" applyProtection="1">
      <alignment horizontal="center"/>
      <protection locked="0"/>
    </xf>
    <xf numFmtId="0" fontId="9" fillId="0" borderId="1" xfId="0" applyFont="1" applyBorder="1" applyAlignment="1" applyProtection="1">
      <alignment horizontal="center"/>
      <protection locked="0"/>
    </xf>
    <xf numFmtId="0" fontId="9" fillId="5" borderId="1" xfId="0" applyFont="1" applyFill="1" applyBorder="1" applyAlignment="1" applyProtection="1">
      <alignment horizontal="center"/>
      <protection locked="0"/>
    </xf>
    <xf numFmtId="0" fontId="8" fillId="0" borderId="0" xfId="0" applyFont="1" applyAlignment="1" applyProtection="1">
      <alignment horizontal="left"/>
    </xf>
    <xf numFmtId="0" fontId="7" fillId="0" borderId="0" xfId="0" applyFont="1" applyProtection="1"/>
    <xf numFmtId="0" fontId="8" fillId="0" borderId="0" xfId="0" applyFont="1" applyAlignment="1" applyProtection="1">
      <alignment horizontal="right"/>
    </xf>
    <xf numFmtId="0" fontId="8" fillId="0" borderId="0" xfId="0" applyFont="1" applyAlignment="1" applyProtection="1">
      <alignment horizontal="center"/>
    </xf>
    <xf numFmtId="0" fontId="8" fillId="0" borderId="0" xfId="0" applyFont="1" applyProtection="1"/>
    <xf numFmtId="0" fontId="7" fillId="0" borderId="0" xfId="0" applyFont="1" applyBorder="1" applyAlignment="1" applyProtection="1">
      <alignment horizontal="center"/>
    </xf>
    <xf numFmtId="0" fontId="7" fillId="5" borderId="0" xfId="0" applyFont="1" applyFill="1" applyBorder="1" applyAlignment="1" applyProtection="1">
      <alignment horizontal="center"/>
    </xf>
    <xf numFmtId="0" fontId="10" fillId="0" borderId="0" xfId="0" applyFont="1" applyProtection="1"/>
    <xf numFmtId="0" fontId="11" fillId="0" borderId="0" xfId="0" applyFont="1" applyAlignment="1" applyProtection="1">
      <alignment vertical="center"/>
    </xf>
    <xf numFmtId="0" fontId="13" fillId="0" borderId="0" xfId="0" applyFont="1" applyAlignment="1" applyProtection="1">
      <alignment vertical="center"/>
    </xf>
    <xf numFmtId="0" fontId="7" fillId="0" borderId="0" xfId="0" applyFont="1" applyBorder="1" applyAlignment="1" applyProtection="1">
      <alignment horizontal="left"/>
    </xf>
    <xf numFmtId="0" fontId="0" fillId="0" borderId="0" xfId="0" applyProtection="1"/>
    <xf numFmtId="0" fontId="0" fillId="0" borderId="25" xfId="0" applyBorder="1" applyProtection="1"/>
    <xf numFmtId="0" fontId="0" fillId="0" borderId="18" xfId="0" applyBorder="1" applyProtection="1"/>
    <xf numFmtId="0" fontId="0" fillId="0" borderId="23" xfId="0" applyBorder="1" applyProtection="1"/>
    <xf numFmtId="0" fontId="0" fillId="0" borderId="0" xfId="0" applyAlignment="1" applyProtection="1">
      <alignment wrapText="1"/>
    </xf>
    <xf numFmtId="0" fontId="0" fillId="0" borderId="4" xfId="0" applyBorder="1" applyAlignment="1" applyProtection="1">
      <alignment horizontal="center"/>
    </xf>
    <xf numFmtId="0" fontId="6" fillId="0" borderId="0" xfId="0" applyFont="1" applyBorder="1" applyAlignment="1" applyProtection="1">
      <alignment horizontal="left"/>
    </xf>
    <xf numFmtId="0" fontId="0" fillId="0" borderId="10" xfId="0" applyBorder="1" applyAlignment="1" applyProtection="1">
      <alignment horizontal="center"/>
    </xf>
    <xf numFmtId="0" fontId="0" fillId="0" borderId="9" xfId="0" applyFill="1" applyBorder="1" applyAlignment="1" applyProtection="1">
      <alignment horizontal="center"/>
    </xf>
    <xf numFmtId="0" fontId="14" fillId="0" borderId="1" xfId="0" applyFont="1" applyBorder="1" applyAlignment="1" applyProtection="1">
      <alignment horizontal="center" wrapText="1"/>
    </xf>
    <xf numFmtId="0" fontId="8" fillId="0" borderId="1" xfId="0" applyFont="1" applyBorder="1" applyAlignment="1" applyProtection="1">
      <alignment horizontal="center"/>
    </xf>
    <xf numFmtId="0" fontId="10" fillId="0" borderId="0" xfId="0" applyFont="1" applyBorder="1" applyAlignment="1" applyProtection="1">
      <alignment horizontal="center"/>
    </xf>
    <xf numFmtId="0" fontId="10" fillId="0" borderId="0" xfId="0" applyFont="1" applyBorder="1" applyAlignment="1" applyProtection="1">
      <alignment horizontal="left"/>
    </xf>
    <xf numFmtId="0" fontId="0" fillId="0" borderId="0" xfId="0" applyAlignment="1" applyProtection="1">
      <alignment vertical="center"/>
    </xf>
    <xf numFmtId="0" fontId="0" fillId="0" borderId="1" xfId="0" applyBorder="1" applyAlignment="1">
      <alignment horizontal="center"/>
    </xf>
    <xf numFmtId="0" fontId="0" fillId="6" borderId="1" xfId="0" applyFill="1" applyBorder="1" applyAlignment="1">
      <alignment horizontal="center"/>
    </xf>
    <xf numFmtId="0" fontId="0" fillId="0" borderId="1" xfId="0" applyBorder="1" applyAlignment="1" applyProtection="1">
      <alignment wrapText="1"/>
    </xf>
    <xf numFmtId="0" fontId="0" fillId="0" borderId="6" xfId="0" applyBorder="1" applyAlignment="1" applyProtection="1">
      <alignment wrapText="1"/>
    </xf>
    <xf numFmtId="0" fontId="0" fillId="0" borderId="23" xfId="0" applyBorder="1" applyProtection="1"/>
    <xf numFmtId="0" fontId="0" fillId="0" borderId="24" xfId="0" applyBorder="1" applyProtection="1"/>
    <xf numFmtId="0" fontId="8" fillId="0" borderId="1" xfId="0" applyFont="1" applyBorder="1" applyAlignment="1" applyProtection="1">
      <alignment wrapText="1"/>
    </xf>
    <xf numFmtId="0" fontId="0" fillId="0" borderId="13" xfId="0" applyBorder="1" applyAlignment="1" applyProtection="1">
      <alignment wrapText="1"/>
    </xf>
    <xf numFmtId="0" fontId="0" fillId="0" borderId="15" xfId="0" applyBorder="1" applyAlignment="1" applyProtection="1">
      <alignment wrapText="1"/>
    </xf>
    <xf numFmtId="0" fontId="0" fillId="0" borderId="16" xfId="0" applyBorder="1" applyAlignment="1" applyProtection="1">
      <alignment wrapText="1"/>
    </xf>
    <xf numFmtId="0" fontId="0" fillId="0" borderId="25" xfId="0" applyBorder="1" applyProtection="1"/>
    <xf numFmtId="0" fontId="0" fillId="0" borderId="18" xfId="0" applyBorder="1" applyProtection="1"/>
    <xf numFmtId="0" fontId="0" fillId="0" borderId="19" xfId="0" applyBorder="1" applyAlignment="1" applyProtection="1">
      <alignment wrapText="1"/>
    </xf>
    <xf numFmtId="0" fontId="0" fillId="0" borderId="0" xfId="0" applyProtection="1"/>
    <xf numFmtId="0" fontId="0" fillId="0" borderId="0" xfId="0" applyAlignment="1" applyProtection="1">
      <alignment wrapText="1"/>
    </xf>
    <xf numFmtId="0" fontId="0" fillId="0" borderId="2" xfId="0" applyBorder="1" applyAlignment="1" applyProtection="1">
      <alignment horizontal="center"/>
    </xf>
    <xf numFmtId="0" fontId="0" fillId="0" borderId="3" xfId="0" applyBorder="1" applyAlignment="1" applyProtection="1">
      <alignment horizontal="center"/>
    </xf>
    <xf numFmtId="0" fontId="0" fillId="0" borderId="4" xfId="0" applyBorder="1" applyAlignment="1" applyProtection="1">
      <alignment horizontal="center"/>
    </xf>
    <xf numFmtId="0" fontId="8" fillId="0" borderId="1" xfId="0" applyFont="1" applyBorder="1" applyAlignment="1" applyProtection="1">
      <alignment horizontal="center" wrapText="1"/>
    </xf>
    <xf numFmtId="0" fontId="8" fillId="0" borderId="17" xfId="0" applyFont="1" applyBorder="1" applyAlignment="1" applyProtection="1">
      <alignment wrapText="1"/>
    </xf>
    <xf numFmtId="0" fontId="8" fillId="0" borderId="25" xfId="0" applyFont="1" applyBorder="1" applyAlignment="1" applyProtection="1">
      <alignment wrapText="1"/>
    </xf>
    <xf numFmtId="0" fontId="8" fillId="0" borderId="18" xfId="0" applyFont="1" applyBorder="1" applyAlignment="1" applyProtection="1">
      <alignment wrapText="1"/>
    </xf>
    <xf numFmtId="0" fontId="8" fillId="0" borderId="2" xfId="0" applyFont="1" applyBorder="1" applyAlignment="1" applyProtection="1">
      <alignment wrapText="1"/>
    </xf>
    <xf numFmtId="0" fontId="8" fillId="0" borderId="8" xfId="0" applyFont="1" applyBorder="1" applyAlignment="1" applyProtection="1">
      <alignment wrapText="1"/>
    </xf>
    <xf numFmtId="0" fontId="8" fillId="0" borderId="9" xfId="0" applyFont="1" applyBorder="1" applyAlignment="1" applyProtection="1">
      <alignment wrapText="1"/>
    </xf>
    <xf numFmtId="0" fontId="8" fillId="0" borderId="10" xfId="0" applyFont="1" applyBorder="1" applyAlignment="1" applyProtection="1">
      <alignment wrapText="1"/>
    </xf>
  </cellXfs>
  <cellStyles count="1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Normal" xfId="0" builtinId="0"/>
  </cellStyles>
  <dxfs count="17">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FF00"/>
        </patternFill>
      </fill>
    </dxf>
    <dxf>
      <fill>
        <patternFill>
          <bgColor rgb="FF92D05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91122</xdr:colOff>
      <xdr:row>4</xdr:row>
      <xdr:rowOff>8575</xdr:rowOff>
    </xdr:from>
    <xdr:to>
      <xdr:col>1</xdr:col>
      <xdr:colOff>464502</xdr:colOff>
      <xdr:row>6</xdr:row>
      <xdr:rowOff>9529</xdr:rowOff>
    </xdr:to>
    <xdr:sp macro="" textlink="">
      <xdr:nvSpPr>
        <xdr:cNvPr id="2" name="Right Arrow 1"/>
        <xdr:cNvSpPr/>
      </xdr:nvSpPr>
      <xdr:spPr>
        <a:xfrm rot="5400000">
          <a:off x="367822" y="1132050"/>
          <a:ext cx="1001079" cy="373380"/>
        </a:xfrm>
        <a:prstGeom prst="rightArrow">
          <a:avLst/>
        </a:prstGeom>
        <a:ln/>
      </xdr:spPr>
      <xdr:style>
        <a:lnRef idx="1">
          <a:schemeClr val="accent1"/>
        </a:lnRef>
        <a:fillRef idx="3">
          <a:schemeClr val="accent1"/>
        </a:fillRef>
        <a:effectRef idx="2">
          <a:schemeClr val="accent1"/>
        </a:effectRef>
        <a:fontRef idx="minor">
          <a:schemeClr val="lt1"/>
        </a:fontRef>
      </xdr:style>
      <xdr:txBody>
        <a:bodyPr wrap="square"/>
        <a:lstStyle/>
        <a:p>
          <a:endParaRPr lang="en-US"/>
        </a:p>
      </xdr:txBody>
    </xdr:sp>
    <xdr:clientData/>
  </xdr:twoCellAnchor>
  <xdr:twoCellAnchor>
    <xdr:from>
      <xdr:col>2</xdr:col>
      <xdr:colOff>247501</xdr:colOff>
      <xdr:row>15</xdr:row>
      <xdr:rowOff>142875</xdr:rowOff>
    </xdr:from>
    <xdr:to>
      <xdr:col>3</xdr:col>
      <xdr:colOff>163681</xdr:colOff>
      <xdr:row>18</xdr:row>
      <xdr:rowOff>117754</xdr:rowOff>
    </xdr:to>
    <xdr:sp macro="" textlink="">
      <xdr:nvSpPr>
        <xdr:cNvPr id="3" name="Right Arrow 2"/>
        <xdr:cNvSpPr/>
      </xdr:nvSpPr>
      <xdr:spPr>
        <a:xfrm rot="16200000">
          <a:off x="2014294" y="3424332"/>
          <a:ext cx="600808" cy="1113608"/>
        </a:xfrm>
        <a:prstGeom prst="rightArrow">
          <a:avLst/>
        </a:prstGeom>
        <a:ln/>
      </xdr:spPr>
      <xdr:style>
        <a:lnRef idx="1">
          <a:schemeClr val="accent1"/>
        </a:lnRef>
        <a:fillRef idx="3">
          <a:schemeClr val="accent1"/>
        </a:fillRef>
        <a:effectRef idx="2">
          <a:schemeClr val="accent1"/>
        </a:effectRef>
        <a:fontRef idx="minor">
          <a:schemeClr val="lt1"/>
        </a:fontRef>
      </xdr:style>
      <xdr:txBody>
        <a:bodyPr wrap="square"/>
        <a:lstStyle/>
        <a:p>
          <a:endParaRPr lang="en-US"/>
        </a:p>
      </xdr:txBody>
    </xdr:sp>
    <xdr:clientData/>
  </xdr:twoCellAnchor>
  <xdr:twoCellAnchor>
    <xdr:from>
      <xdr:col>2</xdr:col>
      <xdr:colOff>0</xdr:colOff>
      <xdr:row>23</xdr:row>
      <xdr:rowOff>244927</xdr:rowOff>
    </xdr:from>
    <xdr:to>
      <xdr:col>2</xdr:col>
      <xdr:colOff>1113608</xdr:colOff>
      <xdr:row>24</xdr:row>
      <xdr:rowOff>938892</xdr:rowOff>
    </xdr:to>
    <xdr:sp macro="" textlink="">
      <xdr:nvSpPr>
        <xdr:cNvPr id="4" name="Right Arrow 3"/>
        <xdr:cNvSpPr/>
      </xdr:nvSpPr>
      <xdr:spPr>
        <a:xfrm rot="5400000">
          <a:off x="1597750" y="5450749"/>
          <a:ext cx="938893" cy="1113608"/>
        </a:xfrm>
        <a:prstGeom prst="rightArrow">
          <a:avLst/>
        </a:prstGeom>
        <a:ln/>
      </xdr:spPr>
      <xdr:style>
        <a:lnRef idx="1">
          <a:schemeClr val="accent1"/>
        </a:lnRef>
        <a:fillRef idx="3">
          <a:schemeClr val="accent1"/>
        </a:fillRef>
        <a:effectRef idx="2">
          <a:schemeClr val="accent1"/>
        </a:effectRef>
        <a:fontRef idx="minor">
          <a:schemeClr val="lt1"/>
        </a:fontRef>
      </xdr:style>
      <xdr:txBody>
        <a:bodyPr wrap="square"/>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
  <sheetViews>
    <sheetView workbookViewId="0">
      <selection activeCell="B7" sqref="B7"/>
    </sheetView>
  </sheetViews>
  <sheetFormatPr defaultColWidth="11.44140625" defaultRowHeight="14.4" x14ac:dyDescent="0.3"/>
  <cols>
    <col min="1" max="1" width="3.44140625" customWidth="1"/>
  </cols>
  <sheetData>
    <row r="1" spans="1:13" x14ac:dyDescent="0.25">
      <c r="A1" t="s">
        <v>115</v>
      </c>
      <c r="B1" t="s">
        <v>116</v>
      </c>
    </row>
    <row r="2" spans="1:13" x14ac:dyDescent="0.25">
      <c r="A2" t="s">
        <v>117</v>
      </c>
      <c r="B2" t="s">
        <v>118</v>
      </c>
    </row>
    <row r="3" spans="1:13" x14ac:dyDescent="0.25">
      <c r="A3" t="s">
        <v>119</v>
      </c>
      <c r="B3" t="s">
        <v>120</v>
      </c>
    </row>
    <row r="4" spans="1:13" x14ac:dyDescent="0.25">
      <c r="A4" t="s">
        <v>121</v>
      </c>
      <c r="B4" t="s">
        <v>122</v>
      </c>
    </row>
    <row r="5" spans="1:13" x14ac:dyDescent="0.25">
      <c r="A5" t="s">
        <v>123</v>
      </c>
      <c r="B5" t="s">
        <v>124</v>
      </c>
    </row>
    <row r="6" spans="1:13" x14ac:dyDescent="0.25">
      <c r="B6" t="s">
        <v>142</v>
      </c>
    </row>
    <row r="7" spans="1:13" x14ac:dyDescent="0.25">
      <c r="A7" t="s">
        <v>125</v>
      </c>
      <c r="B7" t="s">
        <v>126</v>
      </c>
    </row>
    <row r="8" spans="1:13" x14ac:dyDescent="0.25">
      <c r="A8" t="s">
        <v>127</v>
      </c>
      <c r="B8" t="s">
        <v>128</v>
      </c>
    </row>
    <row r="9" spans="1:13" x14ac:dyDescent="0.25">
      <c r="C9" s="73" t="s">
        <v>36</v>
      </c>
      <c r="D9" s="73" t="s">
        <v>129</v>
      </c>
      <c r="E9" s="73" t="s">
        <v>130</v>
      </c>
      <c r="F9" s="73" t="s">
        <v>131</v>
      </c>
    </row>
    <row r="10" spans="1:13" x14ac:dyDescent="0.25">
      <c r="C10" s="73">
        <v>9</v>
      </c>
      <c r="D10" s="74"/>
      <c r="E10" s="73">
        <v>3</v>
      </c>
      <c r="F10" s="73">
        <v>6</v>
      </c>
    </row>
    <row r="11" spans="1:13" x14ac:dyDescent="0.25">
      <c r="C11" s="73">
        <v>8</v>
      </c>
      <c r="D11" s="74"/>
      <c r="E11" s="73">
        <v>6</v>
      </c>
      <c r="F11" s="73">
        <v>2</v>
      </c>
    </row>
    <row r="12" spans="1:13" x14ac:dyDescent="0.25">
      <c r="C12" s="73">
        <v>7</v>
      </c>
      <c r="D12" s="73">
        <v>2</v>
      </c>
      <c r="E12" s="73">
        <v>5</v>
      </c>
      <c r="F12" s="74"/>
    </row>
    <row r="13" spans="1:13" x14ac:dyDescent="0.25">
      <c r="C13" s="73">
        <v>6</v>
      </c>
      <c r="D13" s="73">
        <v>6</v>
      </c>
      <c r="E13" s="74"/>
      <c r="F13" s="74"/>
    </row>
    <row r="15" spans="1:13" x14ac:dyDescent="0.25">
      <c r="A15" t="s">
        <v>132</v>
      </c>
      <c r="B15" t="s">
        <v>135</v>
      </c>
    </row>
    <row r="16" spans="1:13" x14ac:dyDescent="0.25">
      <c r="A16" t="s">
        <v>136</v>
      </c>
      <c r="B16" t="s">
        <v>137</v>
      </c>
    </row>
    <row r="17" spans="1:2" x14ac:dyDescent="0.25">
      <c r="B17" t="s">
        <v>138</v>
      </c>
    </row>
    <row r="19" spans="1:2" x14ac:dyDescent="0.25">
      <c r="A19" t="s">
        <v>136</v>
      </c>
      <c r="B19" t="s">
        <v>139</v>
      </c>
    </row>
    <row r="20" spans="1:2" x14ac:dyDescent="0.25">
      <c r="A20" t="s">
        <v>140</v>
      </c>
      <c r="B20" t="s">
        <v>141</v>
      </c>
    </row>
    <row r="22" spans="1:2" x14ac:dyDescent="0.25">
      <c r="B22" t="s">
        <v>133</v>
      </c>
    </row>
    <row r="23" spans="1:2" x14ac:dyDescent="0.25">
      <c r="B23" t="s">
        <v>134</v>
      </c>
    </row>
  </sheetData>
  <pageMargins left="0.75" right="0.75" top="1" bottom="1" header="0.5" footer="0.5"/>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AQ78"/>
  <sheetViews>
    <sheetView tabSelected="1" showWhiteSpace="0" zoomScale="90" zoomScaleNormal="90" zoomScalePageLayoutView="90" workbookViewId="0">
      <selection activeCell="B7" sqref="B7"/>
    </sheetView>
  </sheetViews>
  <sheetFormatPr defaultColWidth="8.88671875" defaultRowHeight="14.4" x14ac:dyDescent="0.3"/>
  <cols>
    <col min="1" max="1" width="11.109375" style="59" customWidth="1"/>
    <col min="2" max="2" width="11.44140625" style="59" customWidth="1"/>
    <col min="3" max="4" width="18" style="59" customWidth="1"/>
    <col min="5" max="5" width="16.6640625" style="59" customWidth="1"/>
    <col min="6" max="6" width="1" style="59" customWidth="1"/>
    <col min="7" max="7" width="18.44140625" style="59" customWidth="1"/>
    <col min="8" max="8" width="17.88671875" style="59" customWidth="1"/>
    <col min="9" max="9" width="20.44140625" style="59" customWidth="1"/>
    <col min="10" max="10" width="14.88671875" style="59" customWidth="1"/>
    <col min="11" max="12" width="10.88671875" style="59" customWidth="1"/>
    <col min="13" max="13" width="8.88671875" style="59"/>
    <col min="14" max="14" width="17.44140625" style="59" customWidth="1"/>
    <col min="15" max="15" width="8.88671875" style="59"/>
    <col min="16" max="16" width="10.6640625" style="59" customWidth="1"/>
    <col min="17" max="18" width="8.88671875" style="59"/>
    <col min="19" max="19" width="10.88671875" style="59" customWidth="1"/>
    <col min="20" max="21" width="8.88671875" style="59" customWidth="1"/>
    <col min="22" max="22" width="21.109375" style="59" customWidth="1"/>
    <col min="23" max="23" width="1.44140625" style="59" customWidth="1"/>
    <col min="24" max="24" width="10" style="59" customWidth="1"/>
    <col min="25" max="16384" width="8.88671875" style="59"/>
  </cols>
  <sheetData>
    <row r="3" spans="1:31" ht="15" x14ac:dyDescent="0.25">
      <c r="X3" s="59" t="s">
        <v>0</v>
      </c>
    </row>
    <row r="4" spans="1:31" ht="18.75" x14ac:dyDescent="0.3">
      <c r="A4" s="1" t="s">
        <v>1</v>
      </c>
      <c r="K4" s="1"/>
      <c r="W4" s="59">
        <f>U4+V4</f>
        <v>0</v>
      </c>
      <c r="X4" s="59" t="s">
        <v>63</v>
      </c>
      <c r="AE4" s="59" t="s">
        <v>56</v>
      </c>
    </row>
    <row r="5" spans="1:31" ht="18.75" x14ac:dyDescent="0.3">
      <c r="K5" s="2"/>
      <c r="L5" s="2"/>
      <c r="M5" s="3" t="s">
        <v>2</v>
      </c>
      <c r="N5" s="2"/>
      <c r="O5" s="2"/>
      <c r="P5" s="2"/>
      <c r="Q5" s="2"/>
      <c r="W5" s="59">
        <f t="shared" ref="W5:W11" si="0">U5+V5</f>
        <v>0</v>
      </c>
      <c r="X5" s="59" t="s">
        <v>3</v>
      </c>
    </row>
    <row r="6" spans="1:31" ht="60" x14ac:dyDescent="0.25">
      <c r="C6" s="4" t="s">
        <v>4</v>
      </c>
      <c r="D6" s="6" t="s">
        <v>6</v>
      </c>
      <c r="E6" s="6" t="s">
        <v>5</v>
      </c>
      <c r="G6" s="6" t="s">
        <v>110</v>
      </c>
      <c r="H6" s="6" t="s">
        <v>7</v>
      </c>
      <c r="I6" s="7" t="s">
        <v>8</v>
      </c>
      <c r="J6" s="7" t="s">
        <v>112</v>
      </c>
      <c r="K6" s="7" t="s">
        <v>107</v>
      </c>
      <c r="L6" s="7" t="s">
        <v>109</v>
      </c>
      <c r="M6" s="5" t="s">
        <v>86</v>
      </c>
      <c r="N6" s="5" t="s">
        <v>9</v>
      </c>
      <c r="O6" s="7" t="s">
        <v>10</v>
      </c>
      <c r="W6" s="59">
        <f t="shared" si="0"/>
        <v>0</v>
      </c>
      <c r="X6" s="59" t="s">
        <v>11</v>
      </c>
    </row>
    <row r="7" spans="1:31" x14ac:dyDescent="0.3">
      <c r="A7" s="8" t="s">
        <v>12</v>
      </c>
      <c r="B7" s="18">
        <v>1</v>
      </c>
      <c r="C7" s="19"/>
      <c r="D7" s="6" t="str">
        <f t="shared" ref="D7:D8" si="1">IF(C7="x",B7,"")</f>
        <v/>
      </c>
      <c r="E7" s="6">
        <f>IF(C7="",B7,"")</f>
        <v>1</v>
      </c>
      <c r="G7" s="4">
        <f>IF(J7+K7+L7+M7+N7=5,1,0)</f>
        <v>1</v>
      </c>
      <c r="H7" s="4">
        <f>COUNTIF($C$29:$I$33,B7)*7</f>
        <v>0</v>
      </c>
      <c r="I7" s="4">
        <f t="shared" ref="I7:I15" si="2">COUNTIF($C$35:$I$43,B7)</f>
        <v>6</v>
      </c>
      <c r="J7" s="4">
        <f>IF(OR(COUNTIF($C$29:$C$33,B7)&gt;1,COUNTIF($D$29:$D$33,B7)&gt;1,COUNTIF($E$29:$E$33,B7)&gt;1,COUNTIF($G$29:$G$33,B7)&gt;1,COUNTIF($H$29:$H$33,B7)&gt;1,COUNTIF($I$29:$I$33,B7)&gt;1),0,1)</f>
        <v>1</v>
      </c>
      <c r="K7" s="4">
        <f t="shared" ref="K7:K15" si="3">IF(C7="",1,IF(AND($C$16=9,OR(I7=2,I7=3)),1,IF(AND($C$16=8,OR(I7=2,I7=3)),1,IF(AND($C$16=7,OR(I7=1,I7=2)),1,IF(AND($C$16=6,I7=1),1,IF(AND($C$16=5,I7=0),1,0))))))</f>
        <v>1</v>
      </c>
      <c r="L7" s="4">
        <f>IF(AND(C7="",COUNTIF($C$29:$I$33,B7)&gt;0),0,1)</f>
        <v>1</v>
      </c>
      <c r="M7" s="4">
        <f>IF(C7="",1,IF(AND(COUNTIF($C$29:$E$33,B7)&gt;0,COUNTIF($G$29:$I$33,B7)&gt;0),1,0))</f>
        <v>1</v>
      </c>
      <c r="N7" s="4">
        <f>IF(C7="",1,IF(AND($C$16=9,OR(H7=28,H7=21)),1,IF(AND($C$16=8,OR(H7=28,H7=21)),1,IF(AND($C$16=7,OR(H7=35,H7=28)),1,IF(AND($C$16=6,H7=35),1,IF(AND($C$16=5,H7=42),1,0))))))</f>
        <v>1</v>
      </c>
      <c r="O7" s="88">
        <f>IF(AND($C$16=9,COUNTIF($H$7:$H$15,28)=3,COUNTIF($H$7:$H$15,21)=6),1,IF(AND($C$16=8,COUNTIF($H$7:$H$15,28)=6,COUNTIF($H$7:$H$15,21)=2),1,IF(AND($C$16=7,COUNTIF($H$7:$H$15,28)=5,COUNTIF($H$7:$H$15,35)=2),1,IF(AND($C$16=6,COUNTIF($H$7:$H$15,35)=6),1,IF(AND($C$16=5,COUNTIF($H$7:$H$15,42)=5),1,0)))))</f>
        <v>0</v>
      </c>
      <c r="W7" s="59">
        <f t="shared" si="0"/>
        <v>0</v>
      </c>
      <c r="X7" s="59" t="s">
        <v>14</v>
      </c>
    </row>
    <row r="8" spans="1:31" x14ac:dyDescent="0.3">
      <c r="A8" s="8" t="s">
        <v>15</v>
      </c>
      <c r="B8" s="18">
        <v>2</v>
      </c>
      <c r="C8" s="19"/>
      <c r="D8" s="6" t="str">
        <f t="shared" si="1"/>
        <v/>
      </c>
      <c r="E8" s="6">
        <f t="shared" ref="E8:E15" si="4">IF(C8="",B8,"")</f>
        <v>2</v>
      </c>
      <c r="G8" s="4">
        <f t="shared" ref="G8:G15" si="5">IF(J8+K8+L8+M8+N8=5,1,0)</f>
        <v>1</v>
      </c>
      <c r="H8" s="4">
        <f t="shared" ref="H8:H15" si="6">COUNTIF($C$29:$I$33,B8)*7</f>
        <v>0</v>
      </c>
      <c r="I8" s="4">
        <f t="shared" si="2"/>
        <v>6</v>
      </c>
      <c r="J8" s="4">
        <f t="shared" ref="J8:J15" si="7">IF(OR(COUNTIF($C$29:$C$33,B8)&gt;1,COUNTIF($D$29:$D$33,B8)&gt;1,COUNTIF($E$29:$E$33,B8)&gt;1,COUNTIF($G$29:$G$33,B8)&gt;1,COUNTIF($H$29:$H$33,B8)&gt;1,COUNTIF($I$29:$I$33,B8)&gt;1),0,1)</f>
        <v>1</v>
      </c>
      <c r="K8" s="4">
        <f t="shared" si="3"/>
        <v>1</v>
      </c>
      <c r="L8" s="4">
        <f t="shared" ref="L8:L15" si="8">IF(AND(C8="",COUNTIF($C$29:$I$33,B8)&gt;0),0,1)</f>
        <v>1</v>
      </c>
      <c r="M8" s="4">
        <f t="shared" ref="M8:M15" si="9">IF(C8="",1,IF(AND(COUNTIF($C$29:$E$33,B8)&gt;0,COUNTIF($G$29:$I$33,B8)&gt;0),1,0))</f>
        <v>1</v>
      </c>
      <c r="N8" s="4">
        <f t="shared" ref="N8:N15" si="10">IF(C8="",1,IF(AND($C$16=9,OR(H8=28,H8=21)),1,IF(AND($C$16=8,OR(H8=28,H8=21)),1,IF(AND($C$16=7,OR(H8=35,H8=28)),1,IF(AND($C$16=6,H8=35),1,IF(AND($C$16=5,H8=42),1,0))))))</f>
        <v>1</v>
      </c>
      <c r="O8" s="89"/>
      <c r="W8" s="59">
        <f t="shared" si="0"/>
        <v>0</v>
      </c>
      <c r="X8" s="59" t="s">
        <v>64</v>
      </c>
    </row>
    <row r="9" spans="1:31" x14ac:dyDescent="0.3">
      <c r="A9" s="8" t="s">
        <v>16</v>
      </c>
      <c r="B9" s="18">
        <v>3</v>
      </c>
      <c r="C9" s="19"/>
      <c r="D9" s="6" t="str">
        <f>IF(C9="x",B9,"")</f>
        <v/>
      </c>
      <c r="E9" s="6">
        <f t="shared" si="4"/>
        <v>3</v>
      </c>
      <c r="G9" s="4">
        <f t="shared" si="5"/>
        <v>1</v>
      </c>
      <c r="H9" s="4">
        <f t="shared" si="6"/>
        <v>0</v>
      </c>
      <c r="I9" s="4">
        <f t="shared" si="2"/>
        <v>6</v>
      </c>
      <c r="J9" s="4">
        <f t="shared" si="7"/>
        <v>1</v>
      </c>
      <c r="K9" s="4">
        <f t="shared" si="3"/>
        <v>1</v>
      </c>
      <c r="L9" s="4">
        <f t="shared" si="8"/>
        <v>1</v>
      </c>
      <c r="M9" s="4">
        <f t="shared" si="9"/>
        <v>1</v>
      </c>
      <c r="N9" s="4">
        <f t="shared" si="10"/>
        <v>1</v>
      </c>
      <c r="O9" s="89"/>
      <c r="W9" s="59">
        <f t="shared" si="0"/>
        <v>0</v>
      </c>
      <c r="X9" s="59" t="s">
        <v>17</v>
      </c>
    </row>
    <row r="10" spans="1:31" x14ac:dyDescent="0.3">
      <c r="A10" s="8" t="s">
        <v>18</v>
      </c>
      <c r="B10" s="18">
        <v>4</v>
      </c>
      <c r="C10" s="19"/>
      <c r="D10" s="6" t="str">
        <f t="shared" ref="D10:D15" si="11">IF(C10="x",B10,"")</f>
        <v/>
      </c>
      <c r="E10" s="6">
        <f t="shared" si="4"/>
        <v>4</v>
      </c>
      <c r="G10" s="4">
        <f t="shared" si="5"/>
        <v>1</v>
      </c>
      <c r="H10" s="4">
        <f t="shared" si="6"/>
        <v>0</v>
      </c>
      <c r="I10" s="4">
        <f t="shared" si="2"/>
        <v>6</v>
      </c>
      <c r="J10" s="4">
        <f t="shared" si="7"/>
        <v>1</v>
      </c>
      <c r="K10" s="4">
        <f t="shared" si="3"/>
        <v>1</v>
      </c>
      <c r="L10" s="4">
        <f t="shared" si="8"/>
        <v>1</v>
      </c>
      <c r="M10" s="4">
        <f t="shared" si="9"/>
        <v>1</v>
      </c>
      <c r="N10" s="4">
        <f t="shared" si="10"/>
        <v>1</v>
      </c>
      <c r="O10" s="89"/>
      <c r="W10" s="59">
        <f t="shared" si="0"/>
        <v>0</v>
      </c>
      <c r="X10" s="59" t="s">
        <v>19</v>
      </c>
    </row>
    <row r="11" spans="1:31" x14ac:dyDescent="0.3">
      <c r="A11" s="8" t="s">
        <v>20</v>
      </c>
      <c r="B11" s="18">
        <v>5</v>
      </c>
      <c r="C11" s="19"/>
      <c r="D11" s="6" t="str">
        <f t="shared" si="11"/>
        <v/>
      </c>
      <c r="E11" s="6">
        <f t="shared" si="4"/>
        <v>5</v>
      </c>
      <c r="G11" s="4">
        <f t="shared" si="5"/>
        <v>1</v>
      </c>
      <c r="H11" s="4">
        <f t="shared" si="6"/>
        <v>0</v>
      </c>
      <c r="I11" s="4">
        <f t="shared" si="2"/>
        <v>6</v>
      </c>
      <c r="J11" s="4">
        <f t="shared" si="7"/>
        <v>1</v>
      </c>
      <c r="K11" s="4">
        <f t="shared" si="3"/>
        <v>1</v>
      </c>
      <c r="L11" s="4">
        <f t="shared" si="8"/>
        <v>1</v>
      </c>
      <c r="M11" s="4">
        <f t="shared" si="9"/>
        <v>1</v>
      </c>
      <c r="N11" s="4">
        <f t="shared" si="10"/>
        <v>1</v>
      </c>
      <c r="O11" s="89"/>
      <c r="W11" s="59">
        <f t="shared" si="0"/>
        <v>0</v>
      </c>
      <c r="X11" s="59" t="s">
        <v>21</v>
      </c>
    </row>
    <row r="12" spans="1:31" x14ac:dyDescent="0.3">
      <c r="A12" s="8" t="s">
        <v>22</v>
      </c>
      <c r="B12" s="18">
        <v>6</v>
      </c>
      <c r="C12" s="19"/>
      <c r="D12" s="6" t="str">
        <f t="shared" si="11"/>
        <v/>
      </c>
      <c r="E12" s="6">
        <f t="shared" si="4"/>
        <v>6</v>
      </c>
      <c r="G12" s="4">
        <f t="shared" si="5"/>
        <v>1</v>
      </c>
      <c r="H12" s="4">
        <f t="shared" si="6"/>
        <v>0</v>
      </c>
      <c r="I12" s="4">
        <f t="shared" si="2"/>
        <v>6</v>
      </c>
      <c r="J12" s="4">
        <f t="shared" si="7"/>
        <v>1</v>
      </c>
      <c r="K12" s="4">
        <f t="shared" si="3"/>
        <v>1</v>
      </c>
      <c r="L12" s="4">
        <f t="shared" si="8"/>
        <v>1</v>
      </c>
      <c r="M12" s="4">
        <f t="shared" si="9"/>
        <v>1</v>
      </c>
      <c r="N12" s="4">
        <f t="shared" si="10"/>
        <v>1</v>
      </c>
      <c r="O12" s="89"/>
      <c r="X12" s="59" t="s">
        <v>23</v>
      </c>
    </row>
    <row r="13" spans="1:31" x14ac:dyDescent="0.3">
      <c r="A13" s="8" t="s">
        <v>24</v>
      </c>
      <c r="B13" s="18">
        <v>7</v>
      </c>
      <c r="C13" s="19"/>
      <c r="D13" s="6" t="str">
        <f t="shared" si="11"/>
        <v/>
      </c>
      <c r="E13" s="6">
        <f t="shared" si="4"/>
        <v>7</v>
      </c>
      <c r="G13" s="4">
        <f t="shared" si="5"/>
        <v>1</v>
      </c>
      <c r="H13" s="4">
        <f t="shared" si="6"/>
        <v>0</v>
      </c>
      <c r="I13" s="4">
        <f t="shared" si="2"/>
        <v>6</v>
      </c>
      <c r="J13" s="4">
        <f t="shared" si="7"/>
        <v>1</v>
      </c>
      <c r="K13" s="4">
        <f t="shared" si="3"/>
        <v>1</v>
      </c>
      <c r="L13" s="4">
        <f t="shared" si="8"/>
        <v>1</v>
      </c>
      <c r="M13" s="4">
        <f t="shared" si="9"/>
        <v>1</v>
      </c>
      <c r="N13" s="4">
        <f t="shared" si="10"/>
        <v>1</v>
      </c>
      <c r="O13" s="89"/>
      <c r="X13" s="59" t="s">
        <v>25</v>
      </c>
    </row>
    <row r="14" spans="1:31" x14ac:dyDescent="0.3">
      <c r="A14" s="8" t="s">
        <v>26</v>
      </c>
      <c r="B14" s="18">
        <v>8</v>
      </c>
      <c r="C14" s="19"/>
      <c r="D14" s="6" t="str">
        <f t="shared" si="11"/>
        <v/>
      </c>
      <c r="E14" s="6">
        <f t="shared" si="4"/>
        <v>8</v>
      </c>
      <c r="G14" s="4">
        <f t="shared" si="5"/>
        <v>1</v>
      </c>
      <c r="H14" s="4">
        <f t="shared" si="6"/>
        <v>0</v>
      </c>
      <c r="I14" s="4">
        <f t="shared" si="2"/>
        <v>6</v>
      </c>
      <c r="J14" s="4">
        <f t="shared" si="7"/>
        <v>1</v>
      </c>
      <c r="K14" s="4">
        <f t="shared" si="3"/>
        <v>1</v>
      </c>
      <c r="L14" s="4">
        <f t="shared" si="8"/>
        <v>1</v>
      </c>
      <c r="M14" s="4">
        <f t="shared" si="9"/>
        <v>1</v>
      </c>
      <c r="N14" s="4">
        <f t="shared" si="10"/>
        <v>1</v>
      </c>
      <c r="O14" s="89"/>
      <c r="X14" s="59" t="s">
        <v>27</v>
      </c>
    </row>
    <row r="15" spans="1:31" x14ac:dyDescent="0.3">
      <c r="A15" s="8" t="s">
        <v>28</v>
      </c>
      <c r="B15" s="18">
        <v>9</v>
      </c>
      <c r="C15" s="19"/>
      <c r="D15" s="6" t="str">
        <f t="shared" si="11"/>
        <v/>
      </c>
      <c r="E15" s="6">
        <f t="shared" si="4"/>
        <v>9</v>
      </c>
      <c r="G15" s="4">
        <f t="shared" si="5"/>
        <v>1</v>
      </c>
      <c r="H15" s="4">
        <f t="shared" si="6"/>
        <v>0</v>
      </c>
      <c r="I15" s="4">
        <f t="shared" si="2"/>
        <v>6</v>
      </c>
      <c r="J15" s="4">
        <f t="shared" si="7"/>
        <v>1</v>
      </c>
      <c r="K15" s="4">
        <f t="shared" si="3"/>
        <v>1</v>
      </c>
      <c r="L15" s="4">
        <f t="shared" si="8"/>
        <v>1</v>
      </c>
      <c r="M15" s="4">
        <f t="shared" si="9"/>
        <v>1</v>
      </c>
      <c r="N15" s="4">
        <f t="shared" si="10"/>
        <v>1</v>
      </c>
      <c r="O15" s="90"/>
      <c r="X15" s="59" t="s">
        <v>29</v>
      </c>
    </row>
    <row r="16" spans="1:31" ht="15" x14ac:dyDescent="0.25">
      <c r="C16" s="9">
        <f>COUNTIF(C7:C15,"x")</f>
        <v>0</v>
      </c>
      <c r="D16" s="9">
        <f>COUNTIF(D7:D15,"x")</f>
        <v>0</v>
      </c>
      <c r="X16" s="59" t="s">
        <v>30</v>
      </c>
    </row>
    <row r="17" spans="1:43" ht="15" x14ac:dyDescent="0.25">
      <c r="X17" s="59" t="s">
        <v>31</v>
      </c>
    </row>
    <row r="18" spans="1:43" ht="18.75" x14ac:dyDescent="0.3">
      <c r="A18" s="1" t="s">
        <v>32</v>
      </c>
      <c r="I18" s="59" t="s">
        <v>52</v>
      </c>
      <c r="X18" s="59" t="s">
        <v>33</v>
      </c>
    </row>
    <row r="19" spans="1:43" ht="18.75" x14ac:dyDescent="0.3">
      <c r="A19" s="1" t="s">
        <v>105</v>
      </c>
      <c r="I19" s="59" t="s">
        <v>113</v>
      </c>
      <c r="X19" s="59" t="s">
        <v>34</v>
      </c>
    </row>
    <row r="20" spans="1:43" ht="18.75" x14ac:dyDescent="0.3">
      <c r="A20" s="1" t="s">
        <v>106</v>
      </c>
      <c r="I20" s="10" t="s">
        <v>114</v>
      </c>
    </row>
    <row r="21" spans="1:43" ht="18.75" x14ac:dyDescent="0.3">
      <c r="A21" s="1" t="s">
        <v>69</v>
      </c>
      <c r="I21" s="59" t="s">
        <v>53</v>
      </c>
      <c r="X21" s="59" t="s">
        <v>13</v>
      </c>
    </row>
    <row r="22" spans="1:43" ht="15" x14ac:dyDescent="0.25">
      <c r="A22" s="11" t="s">
        <v>70</v>
      </c>
      <c r="I22" s="10" t="s">
        <v>54</v>
      </c>
    </row>
    <row r="23" spans="1:43" ht="15.75" thickBot="1" x14ac:dyDescent="0.3">
      <c r="I23" s="10" t="s">
        <v>55</v>
      </c>
    </row>
    <row r="24" spans="1:43" ht="19.5" thickBot="1" x14ac:dyDescent="0.35">
      <c r="A24" s="1" t="s">
        <v>108</v>
      </c>
      <c r="I24" s="10"/>
      <c r="X24" s="30" t="s">
        <v>65</v>
      </c>
      <c r="Y24" s="31"/>
      <c r="Z24" s="22"/>
      <c r="AA24" s="22"/>
      <c r="AB24" s="22"/>
      <c r="AC24" s="23"/>
      <c r="AD24" s="22"/>
      <c r="AE24" s="22"/>
      <c r="AF24" s="22"/>
      <c r="AG24" s="22"/>
      <c r="AH24" s="30" t="s">
        <v>66</v>
      </c>
      <c r="AI24" s="31"/>
      <c r="AJ24" s="32"/>
      <c r="AK24" s="32"/>
      <c r="AL24" s="32"/>
      <c r="AM24" s="32"/>
      <c r="AN24" s="32"/>
      <c r="AO24" s="32"/>
      <c r="AP24" s="32"/>
      <c r="AQ24" s="33"/>
    </row>
    <row r="25" spans="1:43" ht="75.75" x14ac:dyDescent="0.3">
      <c r="A25" s="1" t="s">
        <v>35</v>
      </c>
      <c r="E25" s="63" t="s">
        <v>111</v>
      </c>
      <c r="G25" s="4">
        <f>IF(AND(G7=1,G8=1,G9=1,G10=1,G11=1,G12=1,G13=1,G14=1,G15=1,O7=1),1,0)</f>
        <v>0</v>
      </c>
      <c r="X25" s="29" t="s">
        <v>71</v>
      </c>
      <c r="Y25" s="29" t="s">
        <v>72</v>
      </c>
      <c r="Z25" s="24"/>
      <c r="AA25" s="24"/>
      <c r="AB25" s="24"/>
      <c r="AC25" s="24"/>
      <c r="AD25" s="24"/>
      <c r="AE25" s="24"/>
      <c r="AF25" s="24"/>
      <c r="AG25" s="24"/>
      <c r="AH25" s="34" t="s">
        <v>71</v>
      </c>
      <c r="AI25" s="29" t="s">
        <v>72</v>
      </c>
      <c r="AJ25" s="24"/>
      <c r="AK25" s="24"/>
      <c r="AL25" s="24"/>
      <c r="AM25" s="24"/>
      <c r="AN25" s="24"/>
      <c r="AO25" s="24"/>
      <c r="AP25" s="24"/>
      <c r="AQ25" s="25"/>
    </row>
    <row r="26" spans="1:43" ht="15" x14ac:dyDescent="0.25">
      <c r="A26" s="12" t="s">
        <v>36</v>
      </c>
      <c r="B26" s="12"/>
      <c r="C26" s="12">
        <f>B7</f>
        <v>1</v>
      </c>
      <c r="D26" s="12">
        <f>B8</f>
        <v>2</v>
      </c>
      <c r="E26" s="12">
        <f>B9</f>
        <v>3</v>
      </c>
      <c r="F26" s="13"/>
      <c r="G26" s="12">
        <f>B10</f>
        <v>4</v>
      </c>
      <c r="H26" s="12">
        <f>B11</f>
        <v>5</v>
      </c>
      <c r="I26" s="12">
        <f>B12</f>
        <v>6</v>
      </c>
      <c r="J26" s="12">
        <f>B13</f>
        <v>7</v>
      </c>
      <c r="K26" s="12">
        <f>B14</f>
        <v>8</v>
      </c>
      <c r="L26" s="12">
        <f>B15</f>
        <v>9</v>
      </c>
      <c r="M26" s="12"/>
      <c r="N26" s="12"/>
      <c r="X26" s="26">
        <v>1</v>
      </c>
      <c r="Y26" s="6">
        <v>2</v>
      </c>
      <c r="Z26" s="75" t="s">
        <v>77</v>
      </c>
      <c r="AA26" s="75"/>
      <c r="AB26" s="75"/>
      <c r="AC26" s="75"/>
      <c r="AD26" s="75"/>
      <c r="AE26" s="75"/>
      <c r="AF26" s="75"/>
      <c r="AG26" s="76"/>
      <c r="AH26" s="26">
        <v>1</v>
      </c>
      <c r="AI26" s="6">
        <v>3</v>
      </c>
      <c r="AJ26" s="75" t="s">
        <v>58</v>
      </c>
      <c r="AK26" s="75"/>
      <c r="AL26" s="75"/>
      <c r="AM26" s="75"/>
      <c r="AN26" s="75"/>
      <c r="AO26" s="75"/>
      <c r="AP26" s="75"/>
      <c r="AQ26" s="80"/>
    </row>
    <row r="27" spans="1:43" ht="26.25" x14ac:dyDescent="0.4">
      <c r="A27" s="9"/>
      <c r="B27" s="9"/>
      <c r="C27" s="40" t="s">
        <v>37</v>
      </c>
      <c r="D27" s="40" t="s">
        <v>37</v>
      </c>
      <c r="E27" s="40" t="s">
        <v>37</v>
      </c>
      <c r="F27" s="41"/>
      <c r="G27" s="40" t="s">
        <v>37</v>
      </c>
      <c r="H27" s="40" t="s">
        <v>37</v>
      </c>
      <c r="I27" s="40" t="s">
        <v>37</v>
      </c>
      <c r="K27" s="9"/>
      <c r="L27" s="9"/>
      <c r="M27" s="9"/>
      <c r="N27" s="9"/>
      <c r="X27" s="26">
        <v>2</v>
      </c>
      <c r="Y27" s="6">
        <v>1</v>
      </c>
      <c r="Z27" s="75" t="s">
        <v>82</v>
      </c>
      <c r="AA27" s="75"/>
      <c r="AB27" s="75"/>
      <c r="AC27" s="75"/>
      <c r="AD27" s="75"/>
      <c r="AE27" s="75"/>
      <c r="AF27" s="75"/>
      <c r="AG27" s="76"/>
      <c r="AH27" s="26">
        <v>2</v>
      </c>
      <c r="AI27" s="6">
        <v>2</v>
      </c>
      <c r="AJ27" s="75" t="s">
        <v>59</v>
      </c>
      <c r="AK27" s="75"/>
      <c r="AL27" s="75"/>
      <c r="AM27" s="75"/>
      <c r="AN27" s="75"/>
      <c r="AO27" s="75"/>
      <c r="AP27" s="75"/>
      <c r="AQ27" s="80"/>
    </row>
    <row r="28" spans="1:43" ht="27" thickBot="1" x14ac:dyDescent="0.45">
      <c r="A28" s="15"/>
      <c r="B28" s="15"/>
      <c r="C28" s="42" t="s">
        <v>38</v>
      </c>
      <c r="D28" s="42" t="s">
        <v>39</v>
      </c>
      <c r="E28" s="42" t="s">
        <v>40</v>
      </c>
      <c r="F28" s="43"/>
      <c r="G28" s="42" t="s">
        <v>38</v>
      </c>
      <c r="H28" s="42" t="s">
        <v>41</v>
      </c>
      <c r="I28" s="42" t="s">
        <v>40</v>
      </c>
      <c r="J28" s="50" t="s">
        <v>42</v>
      </c>
      <c r="K28" s="51">
        <f>C16</f>
        <v>0</v>
      </c>
      <c r="L28" s="48" t="s">
        <v>43</v>
      </c>
      <c r="M28" s="52"/>
      <c r="N28" s="9"/>
      <c r="X28" s="27">
        <v>2</v>
      </c>
      <c r="Y28" s="28">
        <v>2</v>
      </c>
      <c r="Z28" s="81" t="s">
        <v>57</v>
      </c>
      <c r="AA28" s="81"/>
      <c r="AB28" s="81"/>
      <c r="AC28" s="81"/>
      <c r="AD28" s="81"/>
      <c r="AE28" s="81"/>
      <c r="AF28" s="81"/>
      <c r="AG28" s="85"/>
      <c r="AH28" s="26">
        <v>3</v>
      </c>
      <c r="AI28" s="6">
        <v>1</v>
      </c>
      <c r="AJ28" s="75" t="s">
        <v>78</v>
      </c>
      <c r="AK28" s="75"/>
      <c r="AL28" s="75"/>
      <c r="AM28" s="75"/>
      <c r="AN28" s="75"/>
      <c r="AO28" s="75"/>
      <c r="AP28" s="75"/>
      <c r="AQ28" s="80"/>
    </row>
    <row r="29" spans="1:43" ht="27" thickTop="1" thickBot="1" x14ac:dyDescent="0.55000000000000004">
      <c r="A29" s="64" t="s">
        <v>44</v>
      </c>
      <c r="B29" s="64">
        <v>1</v>
      </c>
      <c r="C29" s="44"/>
      <c r="D29" s="44"/>
      <c r="E29" s="44"/>
      <c r="F29" s="45"/>
      <c r="G29" s="44"/>
      <c r="H29" s="44"/>
      <c r="I29" s="44"/>
      <c r="J29" s="48" t="str">
        <f>IF($C$16=9,X4,IF($C$16=8,X8,IF($C$16=7,X12,IF($C$16=6,X16,IF($C$16=5,X19,"")))))</f>
        <v/>
      </c>
      <c r="K29" s="9"/>
      <c r="L29" s="9"/>
      <c r="N29" s="9"/>
      <c r="X29" s="30" t="s">
        <v>67</v>
      </c>
      <c r="Y29" s="61"/>
      <c r="Z29" s="32"/>
      <c r="AA29" s="32"/>
      <c r="AB29" s="32"/>
      <c r="AC29" s="32"/>
      <c r="AD29" s="32"/>
      <c r="AE29" s="32"/>
      <c r="AF29" s="32"/>
      <c r="AG29" s="33"/>
      <c r="AH29" s="20">
        <v>1</v>
      </c>
      <c r="AI29" s="6">
        <v>2</v>
      </c>
      <c r="AJ29" s="75" t="s">
        <v>60</v>
      </c>
      <c r="AK29" s="75"/>
      <c r="AL29" s="75"/>
      <c r="AM29" s="75"/>
      <c r="AN29" s="75"/>
      <c r="AO29" s="75"/>
      <c r="AP29" s="75"/>
      <c r="AQ29" s="80"/>
    </row>
    <row r="30" spans="1:43" ht="26.4" thickBot="1" x14ac:dyDescent="0.55000000000000004">
      <c r="A30" s="4"/>
      <c r="B30" s="4">
        <v>2</v>
      </c>
      <c r="C30" s="46"/>
      <c r="D30" s="46"/>
      <c r="E30" s="46"/>
      <c r="F30" s="47"/>
      <c r="G30" s="46"/>
      <c r="H30" s="46"/>
      <c r="I30" s="46"/>
      <c r="J30" s="48" t="str">
        <f>IF($C$16=9,X5,IF($C$16=8,X9,IF($C$16=7,X13,IF($C$16=6,X17,IF($C$16=5,X20,"")))))</f>
        <v/>
      </c>
      <c r="K30" s="9"/>
      <c r="L30" s="9"/>
      <c r="N30" s="9"/>
      <c r="X30" s="38">
        <v>2</v>
      </c>
      <c r="Y30" s="38">
        <v>3</v>
      </c>
      <c r="Z30" s="75" t="s">
        <v>79</v>
      </c>
      <c r="AA30" s="75"/>
      <c r="AB30" s="75"/>
      <c r="AC30" s="75"/>
      <c r="AD30" s="75"/>
      <c r="AE30" s="75"/>
      <c r="AF30" s="75"/>
      <c r="AG30" s="75"/>
      <c r="AH30" s="35">
        <v>2</v>
      </c>
      <c r="AI30" s="28">
        <v>1</v>
      </c>
      <c r="AJ30" s="81" t="s">
        <v>83</v>
      </c>
      <c r="AK30" s="81"/>
      <c r="AL30" s="81"/>
      <c r="AM30" s="81"/>
      <c r="AN30" s="81"/>
      <c r="AO30" s="81"/>
      <c r="AP30" s="81"/>
      <c r="AQ30" s="82"/>
    </row>
    <row r="31" spans="1:43" ht="26.4" thickBot="1" x14ac:dyDescent="0.55000000000000004">
      <c r="A31" s="4"/>
      <c r="B31" s="4">
        <v>3</v>
      </c>
      <c r="C31" s="46"/>
      <c r="D31" s="46"/>
      <c r="E31" s="46"/>
      <c r="F31" s="47"/>
      <c r="G31" s="46"/>
      <c r="H31" s="46"/>
      <c r="I31" s="46"/>
      <c r="J31" s="48" t="str">
        <f>IF($C$16=9,X6,IF($C$16=8,X10,IF($C$16=7,X14,IF($C$16=6,X18,IF($C$16=5,X21,"")))))</f>
        <v/>
      </c>
      <c r="K31" s="9"/>
      <c r="L31" s="9"/>
      <c r="N31" s="9"/>
      <c r="X31" s="6">
        <v>3</v>
      </c>
      <c r="Y31" s="6">
        <v>2</v>
      </c>
      <c r="Z31" s="75" t="s">
        <v>84</v>
      </c>
      <c r="AA31" s="75"/>
      <c r="AB31" s="75"/>
      <c r="AC31" s="75"/>
      <c r="AD31" s="75"/>
      <c r="AE31" s="75"/>
      <c r="AF31" s="75"/>
      <c r="AG31" s="76"/>
      <c r="AH31" s="21" t="s">
        <v>68</v>
      </c>
      <c r="AI31" s="39"/>
      <c r="AJ31" s="36"/>
      <c r="AK31" s="36"/>
      <c r="AL31" s="36"/>
      <c r="AM31" s="36"/>
      <c r="AN31" s="36"/>
      <c r="AO31" s="36"/>
      <c r="AP31" s="36"/>
      <c r="AQ31" s="39"/>
    </row>
    <row r="32" spans="1:43" ht="26.4" thickBot="1" x14ac:dyDescent="0.55000000000000004">
      <c r="A32" s="4"/>
      <c r="B32" s="4">
        <v>4</v>
      </c>
      <c r="C32" s="46"/>
      <c r="D32" s="46"/>
      <c r="E32" s="46"/>
      <c r="F32" s="47"/>
      <c r="G32" s="46"/>
      <c r="H32" s="46"/>
      <c r="I32" s="46"/>
      <c r="K32" s="16"/>
      <c r="L32" s="9"/>
      <c r="N32" s="9"/>
      <c r="X32" s="6">
        <v>3</v>
      </c>
      <c r="Y32" s="6">
        <v>1</v>
      </c>
      <c r="Z32" s="75" t="s">
        <v>85</v>
      </c>
      <c r="AA32" s="75"/>
      <c r="AB32" s="75"/>
      <c r="AC32" s="75"/>
      <c r="AD32" s="75"/>
      <c r="AE32" s="75"/>
      <c r="AF32" s="75"/>
      <c r="AG32" s="76"/>
      <c r="AH32" s="30"/>
      <c r="AI32" s="60"/>
      <c r="AJ32" s="83" t="s">
        <v>80</v>
      </c>
      <c r="AK32" s="83"/>
      <c r="AL32" s="83"/>
      <c r="AM32" s="83"/>
      <c r="AN32" s="83"/>
      <c r="AO32" s="83"/>
      <c r="AP32" s="83"/>
      <c r="AQ32" s="84"/>
    </row>
    <row r="33" spans="1:43" ht="26.4" thickBot="1" x14ac:dyDescent="0.55000000000000004">
      <c r="A33" s="4"/>
      <c r="B33" s="4">
        <v>5</v>
      </c>
      <c r="C33" s="46"/>
      <c r="D33" s="46"/>
      <c r="E33" s="46"/>
      <c r="F33" s="47"/>
      <c r="G33" s="46"/>
      <c r="H33" s="46"/>
      <c r="I33" s="46"/>
      <c r="K33" s="9"/>
      <c r="L33" s="9"/>
      <c r="M33" s="9"/>
      <c r="N33" s="9"/>
      <c r="X33" s="6">
        <v>2</v>
      </c>
      <c r="Y33" s="6">
        <v>2</v>
      </c>
      <c r="Z33" s="75" t="s">
        <v>61</v>
      </c>
      <c r="AA33" s="75"/>
      <c r="AB33" s="75"/>
      <c r="AC33" s="75"/>
      <c r="AD33" s="75"/>
      <c r="AE33" s="75"/>
      <c r="AF33" s="75"/>
      <c r="AG33" s="76"/>
      <c r="AH33" s="37"/>
      <c r="AI33" s="62"/>
      <c r="AJ33" s="77" t="s">
        <v>81</v>
      </c>
      <c r="AK33" s="77"/>
      <c r="AL33" s="77"/>
      <c r="AM33" s="77"/>
      <c r="AN33" s="77"/>
      <c r="AO33" s="77"/>
      <c r="AP33" s="77"/>
      <c r="AQ33" s="78"/>
    </row>
    <row r="34" spans="1:43" ht="25.8" x14ac:dyDescent="0.5">
      <c r="A34" s="14"/>
      <c r="B34" s="14"/>
      <c r="C34" s="41"/>
      <c r="D34" s="41"/>
      <c r="E34" s="41"/>
      <c r="F34" s="41"/>
      <c r="G34" s="41"/>
      <c r="H34" s="41"/>
      <c r="I34" s="41"/>
      <c r="L34" s="9"/>
      <c r="M34" s="9"/>
      <c r="N34" s="9"/>
      <c r="O34" s="9"/>
      <c r="P34" s="9"/>
      <c r="Q34" s="9"/>
      <c r="R34" s="9"/>
      <c r="X34" s="6">
        <v>1</v>
      </c>
      <c r="Y34" s="6">
        <v>3</v>
      </c>
      <c r="Z34" s="75" t="s">
        <v>62</v>
      </c>
      <c r="AA34" s="75"/>
      <c r="AB34" s="75"/>
      <c r="AC34" s="75"/>
      <c r="AD34" s="75"/>
      <c r="AE34" s="75"/>
      <c r="AF34" s="75"/>
      <c r="AG34" s="75"/>
    </row>
    <row r="35" spans="1:43" ht="25.8" x14ac:dyDescent="0.5">
      <c r="A35" s="4" t="s">
        <v>45</v>
      </c>
      <c r="B35" s="4">
        <v>1</v>
      </c>
      <c r="C35" s="40">
        <f>IF(COUNTIF(C29:C33,$B$7)&gt;0,"",$B$7)</f>
        <v>1</v>
      </c>
      <c r="D35" s="40">
        <f t="shared" ref="D35:I35" si="12">IF(COUNTIF(D29:D33,$B$7)&gt;0,"",$B$7)</f>
        <v>1</v>
      </c>
      <c r="E35" s="40">
        <f t="shared" si="12"/>
        <v>1</v>
      </c>
      <c r="F35" s="54"/>
      <c r="G35" s="40">
        <f t="shared" si="12"/>
        <v>1</v>
      </c>
      <c r="H35" s="40">
        <f t="shared" si="12"/>
        <v>1</v>
      </c>
      <c r="I35" s="40">
        <f t="shared" si="12"/>
        <v>1</v>
      </c>
      <c r="K35" s="16"/>
      <c r="L35" s="9"/>
      <c r="M35" s="9"/>
      <c r="N35" s="9"/>
    </row>
    <row r="36" spans="1:43" ht="25.8" x14ac:dyDescent="0.5">
      <c r="A36" s="4"/>
      <c r="B36" s="4">
        <v>2</v>
      </c>
      <c r="C36" s="40">
        <f>IF(COUNTIF(C29:C33,$B$8)&gt;0,"",$B$8)</f>
        <v>2</v>
      </c>
      <c r="D36" s="40">
        <f t="shared" ref="D36:I36" si="13">IF(COUNTIF(D29:D33,$B$8)&gt;0,"",$B$8)</f>
        <v>2</v>
      </c>
      <c r="E36" s="40">
        <f t="shared" si="13"/>
        <v>2</v>
      </c>
      <c r="F36" s="54"/>
      <c r="G36" s="40">
        <f t="shared" si="13"/>
        <v>2</v>
      </c>
      <c r="H36" s="40">
        <f t="shared" si="13"/>
        <v>2</v>
      </c>
      <c r="I36" s="40">
        <f t="shared" si="13"/>
        <v>2</v>
      </c>
      <c r="K36" s="16"/>
      <c r="L36" s="9"/>
      <c r="M36" s="9"/>
      <c r="N36" s="9"/>
      <c r="X36" s="72" t="s">
        <v>104</v>
      </c>
    </row>
    <row r="37" spans="1:43" ht="25.8" x14ac:dyDescent="0.5">
      <c r="A37" s="4"/>
      <c r="B37" s="4">
        <v>3</v>
      </c>
      <c r="C37" s="40">
        <f>IF(COUNTIF(C29:C33,$B$9)&gt;0,"",$B$9)</f>
        <v>3</v>
      </c>
      <c r="D37" s="40">
        <f t="shared" ref="D37:I37" si="14">IF(COUNTIF(D29:D33,$B$9)&gt;0,"",$B$9)</f>
        <v>3</v>
      </c>
      <c r="E37" s="40">
        <f t="shared" si="14"/>
        <v>3</v>
      </c>
      <c r="F37" s="54"/>
      <c r="G37" s="40">
        <f t="shared" si="14"/>
        <v>3</v>
      </c>
      <c r="H37" s="40">
        <f t="shared" si="14"/>
        <v>3</v>
      </c>
      <c r="I37" s="40">
        <f t="shared" si="14"/>
        <v>3</v>
      </c>
      <c r="K37" s="16"/>
      <c r="L37" s="9"/>
      <c r="M37" s="9"/>
      <c r="N37" s="9"/>
    </row>
    <row r="38" spans="1:43" ht="25.8" x14ac:dyDescent="0.5">
      <c r="A38" s="4"/>
      <c r="B38" s="4">
        <v>4</v>
      </c>
      <c r="C38" s="40">
        <f>IF(COUNTIF(C29:C33,$B$10)&gt;0,"",$B$10)</f>
        <v>4</v>
      </c>
      <c r="D38" s="40">
        <f>IF(COUNTIF(D29:D33,$B$10)&gt;0,"",$B$10)</f>
        <v>4</v>
      </c>
      <c r="E38" s="40">
        <f>IF(COUNTIF(E29:E33,$B$10)&gt;0,"",$B$10)</f>
        <v>4</v>
      </c>
      <c r="F38" s="54"/>
      <c r="G38" s="40">
        <f>IF(COUNTIF(G29:G33,$B$10)&gt;0,"",$B$10)</f>
        <v>4</v>
      </c>
      <c r="H38" s="40">
        <f>IF(COUNTIF(H29:H33,$B$10)&gt;0,"",$B$10)</f>
        <v>4</v>
      </c>
      <c r="I38" s="40">
        <f>IF(COUNTIF(I29:I33,$B$10)&gt;0,"",$B$10)</f>
        <v>4</v>
      </c>
      <c r="K38" s="9"/>
      <c r="L38" s="9"/>
      <c r="M38" s="9"/>
      <c r="N38" s="9"/>
    </row>
    <row r="39" spans="1:43" ht="25.8" x14ac:dyDescent="0.5">
      <c r="A39" s="4"/>
      <c r="B39" s="4">
        <v>5</v>
      </c>
      <c r="C39" s="40">
        <f>IF(COUNTIF(C29:C33,$B$11)&gt;0,"",$B$11)</f>
        <v>5</v>
      </c>
      <c r="D39" s="40">
        <f t="shared" ref="D39:I39" si="15">IF(COUNTIF(D29:D33,$B$11)&gt;0,"",$B$11)</f>
        <v>5</v>
      </c>
      <c r="E39" s="40">
        <f t="shared" si="15"/>
        <v>5</v>
      </c>
      <c r="F39" s="54"/>
      <c r="G39" s="40">
        <f t="shared" si="15"/>
        <v>5</v>
      </c>
      <c r="H39" s="40">
        <f t="shared" si="15"/>
        <v>5</v>
      </c>
      <c r="I39" s="40">
        <f t="shared" si="15"/>
        <v>5</v>
      </c>
      <c r="K39" s="9"/>
      <c r="L39" s="9"/>
      <c r="M39" s="9"/>
      <c r="N39" s="9"/>
    </row>
    <row r="40" spans="1:43" ht="25.8" x14ac:dyDescent="0.5">
      <c r="A40" s="4"/>
      <c r="B40" s="4">
        <v>6</v>
      </c>
      <c r="C40" s="40">
        <f>IF(COUNTIF(C29:C33,$B$12)&gt;0,"",$B$12)</f>
        <v>6</v>
      </c>
      <c r="D40" s="40">
        <f t="shared" ref="D40:I40" si="16">IF(COUNTIF(D29:D33,$B$12)&gt;0,"",$B$12)</f>
        <v>6</v>
      </c>
      <c r="E40" s="40">
        <f t="shared" si="16"/>
        <v>6</v>
      </c>
      <c r="F40" s="54"/>
      <c r="G40" s="40">
        <f t="shared" si="16"/>
        <v>6</v>
      </c>
      <c r="H40" s="40">
        <f t="shared" si="16"/>
        <v>6</v>
      </c>
      <c r="I40" s="40">
        <f t="shared" si="16"/>
        <v>6</v>
      </c>
      <c r="K40" s="9"/>
      <c r="L40" s="9"/>
      <c r="M40" s="9"/>
      <c r="N40" s="9"/>
    </row>
    <row r="41" spans="1:43" ht="25.8" x14ac:dyDescent="0.5">
      <c r="A41" s="4"/>
      <c r="B41" s="4">
        <v>7</v>
      </c>
      <c r="C41" s="40">
        <f>IF(COUNTIF(C29:C33,$B$13)&gt;0,"",$B$13)</f>
        <v>7</v>
      </c>
      <c r="D41" s="40">
        <f t="shared" ref="D41:I41" si="17">IF(COUNTIF(D29:D33,$B$13)&gt;0,"",$B$13)</f>
        <v>7</v>
      </c>
      <c r="E41" s="40">
        <f t="shared" si="17"/>
        <v>7</v>
      </c>
      <c r="F41" s="54"/>
      <c r="G41" s="40">
        <f t="shared" si="17"/>
        <v>7</v>
      </c>
      <c r="H41" s="40">
        <f t="shared" si="17"/>
        <v>7</v>
      </c>
      <c r="I41" s="40">
        <f t="shared" si="17"/>
        <v>7</v>
      </c>
      <c r="K41" s="9"/>
      <c r="L41" s="9"/>
      <c r="M41" s="9"/>
      <c r="N41" s="9"/>
    </row>
    <row r="42" spans="1:43" ht="25.8" x14ac:dyDescent="0.5">
      <c r="A42" s="4"/>
      <c r="B42" s="4">
        <v>8</v>
      </c>
      <c r="C42" s="40">
        <f>IF(COUNTIF(C29:C33,$B$14)&gt;0,"",$B$14)</f>
        <v>8</v>
      </c>
      <c r="D42" s="40">
        <f t="shared" ref="D42:I42" si="18">IF(COUNTIF(D29:D33,$B$14)&gt;0,"",$B$14)</f>
        <v>8</v>
      </c>
      <c r="E42" s="40">
        <f t="shared" si="18"/>
        <v>8</v>
      </c>
      <c r="F42" s="54"/>
      <c r="G42" s="40">
        <f t="shared" si="18"/>
        <v>8</v>
      </c>
      <c r="H42" s="40">
        <f t="shared" si="18"/>
        <v>8</v>
      </c>
      <c r="I42" s="40">
        <f t="shared" si="18"/>
        <v>8</v>
      </c>
      <c r="K42" s="9"/>
      <c r="L42" s="9"/>
      <c r="M42" s="9"/>
      <c r="N42" s="9"/>
    </row>
    <row r="43" spans="1:43" ht="25.8" x14ac:dyDescent="0.5">
      <c r="A43" s="4"/>
      <c r="B43" s="4">
        <v>9</v>
      </c>
      <c r="C43" s="40">
        <f>IF(COUNTIF(C29:C33,$B$15)&gt;0,"",$B$15)</f>
        <v>9</v>
      </c>
      <c r="D43" s="40">
        <f t="shared" ref="D43:I43" si="19">IF(COUNTIF(D29:D33,$B$15)&gt;0,"",$B$15)</f>
        <v>9</v>
      </c>
      <c r="E43" s="40">
        <f t="shared" si="19"/>
        <v>9</v>
      </c>
      <c r="F43" s="54"/>
      <c r="G43" s="40">
        <f t="shared" si="19"/>
        <v>9</v>
      </c>
      <c r="H43" s="40">
        <f t="shared" si="19"/>
        <v>9</v>
      </c>
      <c r="I43" s="40">
        <f t="shared" si="19"/>
        <v>9</v>
      </c>
      <c r="K43" s="9"/>
      <c r="L43" s="9"/>
      <c r="M43" s="9"/>
      <c r="N43" s="9"/>
    </row>
    <row r="44" spans="1:43" ht="21" x14ac:dyDescent="0.4">
      <c r="A44" s="55" t="s">
        <v>46</v>
      </c>
      <c r="B44" s="53"/>
      <c r="C44" s="53"/>
      <c r="D44" s="53"/>
      <c r="E44" s="53"/>
      <c r="F44" s="54"/>
      <c r="G44" s="53"/>
      <c r="H44" s="53"/>
      <c r="I44" s="53"/>
      <c r="J44" s="17"/>
      <c r="K44" s="9"/>
      <c r="L44" s="9"/>
      <c r="M44" s="9"/>
      <c r="N44" s="9"/>
      <c r="X44" s="72" t="s">
        <v>92</v>
      </c>
    </row>
    <row r="45" spans="1:43" ht="21" x14ac:dyDescent="0.4">
      <c r="A45" s="49" t="s">
        <v>47</v>
      </c>
      <c r="B45" s="49"/>
      <c r="C45" s="49"/>
      <c r="D45" s="49"/>
      <c r="E45" s="49"/>
      <c r="F45" s="49"/>
      <c r="G45" s="49"/>
      <c r="H45" s="49"/>
      <c r="I45" s="55" t="s">
        <v>51</v>
      </c>
      <c r="X45" s="72" t="s">
        <v>93</v>
      </c>
    </row>
    <row r="46" spans="1:43" ht="21" x14ac:dyDescent="0.4">
      <c r="A46" s="56" t="s">
        <v>87</v>
      </c>
      <c r="B46" s="49"/>
      <c r="C46" s="49"/>
      <c r="D46" s="49"/>
      <c r="E46" s="49"/>
      <c r="F46" s="49"/>
      <c r="G46" s="49"/>
      <c r="H46" s="49"/>
      <c r="I46" s="49" t="s">
        <v>73</v>
      </c>
      <c r="X46" s="72" t="s">
        <v>94</v>
      </c>
    </row>
    <row r="47" spans="1:43" ht="21" x14ac:dyDescent="0.4">
      <c r="A47" s="57" t="s">
        <v>48</v>
      </c>
      <c r="B47" s="49"/>
      <c r="C47" s="49"/>
      <c r="D47" s="49"/>
      <c r="E47" s="49"/>
      <c r="F47" s="49"/>
      <c r="G47" s="49"/>
      <c r="H47" s="49"/>
      <c r="I47" s="49" t="s">
        <v>74</v>
      </c>
      <c r="X47" s="72" t="s">
        <v>95</v>
      </c>
    </row>
    <row r="48" spans="1:43" ht="21" x14ac:dyDescent="0.4">
      <c r="A48" s="49" t="s">
        <v>49</v>
      </c>
      <c r="B48" s="49"/>
      <c r="C48" s="49"/>
      <c r="D48" s="49"/>
      <c r="E48" s="49"/>
      <c r="F48" s="49"/>
      <c r="G48" s="49"/>
      <c r="H48" s="49"/>
      <c r="I48" s="55" t="s">
        <v>102</v>
      </c>
      <c r="X48" s="72"/>
    </row>
    <row r="49" spans="1:24" ht="21" x14ac:dyDescent="0.4">
      <c r="A49" s="49" t="s">
        <v>50</v>
      </c>
      <c r="B49" s="49"/>
      <c r="C49" s="49"/>
      <c r="D49" s="49"/>
      <c r="E49" s="49"/>
      <c r="F49" s="49"/>
      <c r="G49" s="49"/>
      <c r="H49" s="49"/>
      <c r="I49" s="58" t="s">
        <v>103</v>
      </c>
      <c r="X49" s="72" t="s">
        <v>96</v>
      </c>
    </row>
    <row r="50" spans="1:24" ht="21" x14ac:dyDescent="0.4">
      <c r="A50" s="49" t="s">
        <v>143</v>
      </c>
      <c r="B50" s="49"/>
      <c r="C50" s="49"/>
      <c r="D50" s="49"/>
      <c r="E50" s="49"/>
      <c r="F50" s="49"/>
      <c r="G50" s="49"/>
      <c r="H50" s="49"/>
      <c r="I50" s="58" t="s">
        <v>75</v>
      </c>
      <c r="X50" s="72" t="s">
        <v>97</v>
      </c>
    </row>
    <row r="51" spans="1:24" ht="21" x14ac:dyDescent="0.4">
      <c r="I51" s="58" t="s">
        <v>144</v>
      </c>
      <c r="X51" s="72" t="s">
        <v>98</v>
      </c>
    </row>
    <row r="52" spans="1:24" ht="21" x14ac:dyDescent="0.4">
      <c r="I52" s="58" t="s">
        <v>76</v>
      </c>
      <c r="X52" s="72"/>
    </row>
    <row r="53" spans="1:24" ht="21" x14ac:dyDescent="0.4">
      <c r="I53" s="58"/>
      <c r="X53" s="72" t="s">
        <v>99</v>
      </c>
    </row>
    <row r="54" spans="1:24" ht="21" x14ac:dyDescent="0.4">
      <c r="I54" s="58"/>
      <c r="X54" s="72" t="s">
        <v>100</v>
      </c>
    </row>
    <row r="55" spans="1:24" ht="21" x14ac:dyDescent="0.4">
      <c r="I55" s="58"/>
      <c r="X55" s="72" t="s">
        <v>101</v>
      </c>
    </row>
    <row r="56" spans="1:24" ht="21.6" thickBot="1" x14ac:dyDescent="0.45">
      <c r="A56" s="65" t="s">
        <v>88</v>
      </c>
      <c r="B56" s="70"/>
      <c r="C56" s="71" t="s">
        <v>89</v>
      </c>
      <c r="D56" s="70"/>
      <c r="E56" s="70" t="str">
        <f>C16&amp;" Players"</f>
        <v>0 Players</v>
      </c>
      <c r="F56" s="71" t="s">
        <v>91</v>
      </c>
      <c r="G56" s="49"/>
      <c r="H56" s="17"/>
      <c r="I56" s="17"/>
      <c r="J56" s="17"/>
      <c r="K56" s="9"/>
      <c r="L56" s="9"/>
      <c r="M56" s="9"/>
      <c r="N56" s="9"/>
      <c r="X56" s="72"/>
    </row>
    <row r="57" spans="1:24" x14ac:dyDescent="0.3">
      <c r="A57" s="21" t="str">
        <f>IF($E$56=9,X24,IF($E$56=8,AH24,IF($E$56=7,X29,IF($E$56=6,AH31,""))))</f>
        <v/>
      </c>
      <c r="B57" s="66"/>
      <c r="C57" s="22"/>
      <c r="D57" s="22"/>
      <c r="E57" s="22"/>
      <c r="F57" s="67"/>
      <c r="G57" s="22"/>
      <c r="H57" s="22"/>
      <c r="I57" s="22"/>
      <c r="J57" s="22"/>
    </row>
    <row r="58" spans="1:24" ht="86.25" customHeight="1" x14ac:dyDescent="0.45">
      <c r="A58" s="68" t="str">
        <f>X25</f>
        <v>1st half segments schedled to play</v>
      </c>
      <c r="B58" s="68" t="str">
        <f>Y25</f>
        <v>2nd half segments schedled to play</v>
      </c>
      <c r="C58" s="91" t="s">
        <v>90</v>
      </c>
      <c r="D58" s="91"/>
      <c r="E58" s="91"/>
      <c r="F58" s="91"/>
      <c r="G58" s="91"/>
      <c r="H58" s="91"/>
      <c r="I58" s="91"/>
      <c r="J58" s="91"/>
      <c r="K58" s="91"/>
      <c r="L58" s="91"/>
      <c r="M58" s="91"/>
      <c r="N58" s="91"/>
      <c r="O58" s="91"/>
      <c r="P58" s="91"/>
      <c r="Q58" s="91"/>
      <c r="R58" s="91"/>
      <c r="S58" s="91"/>
      <c r="T58" s="91"/>
      <c r="U58" s="91"/>
      <c r="V58" s="91"/>
    </row>
    <row r="59" spans="1:24" ht="67.5" customHeight="1" x14ac:dyDescent="0.45">
      <c r="A59" s="69" t="str">
        <f>IF($C$16=9,X26,IF($C$16=8,AH26,IF($C$16=7,X31,IF($C$16=6,AH33,""))))</f>
        <v/>
      </c>
      <c r="B59" s="69" t="str">
        <f>IF($C$16=9,Y26,IF($C$16=8,AI26,IF($C$16=7,Y31,IF($C$16=6,AI33,""))))</f>
        <v/>
      </c>
      <c r="C59" s="79" t="str">
        <f>IF($C$16=9,Z26,IF($C$16=8,AJ26,IF($C$16=7,Z30,IF($C$16=6,AJ32,""))))</f>
        <v/>
      </c>
      <c r="D59" s="79"/>
      <c r="E59" s="79"/>
      <c r="F59" s="79"/>
      <c r="G59" s="79"/>
      <c r="H59" s="79"/>
      <c r="I59" s="79"/>
      <c r="J59" s="79"/>
      <c r="K59" s="79"/>
      <c r="L59" s="79"/>
      <c r="M59" s="79"/>
      <c r="N59" s="79"/>
      <c r="O59" s="79"/>
      <c r="P59" s="79"/>
      <c r="Q59" s="79"/>
      <c r="R59" s="79"/>
      <c r="S59" s="79"/>
      <c r="T59" s="79"/>
      <c r="U59" s="79"/>
      <c r="V59" s="79"/>
    </row>
    <row r="60" spans="1:24" ht="83.25" customHeight="1" x14ac:dyDescent="0.45">
      <c r="A60" s="69" t="str">
        <f t="shared" ref="A60:B60" si="20">IF($C$16=9,X27,IF($C$16=8,AH27,IF($C$16=7,X32,IF($C$16=6,AH34,""))))</f>
        <v/>
      </c>
      <c r="B60" s="69" t="str">
        <f t="shared" si="20"/>
        <v/>
      </c>
      <c r="C60" s="79" t="str">
        <f>IF($C$16=9,Z27,IF($C$16=8,AJ27,IF($C$16=7,Z31,IF($C$16=6,AJ33,""))))</f>
        <v/>
      </c>
      <c r="D60" s="79"/>
      <c r="E60" s="79"/>
      <c r="F60" s="79"/>
      <c r="G60" s="79"/>
      <c r="H60" s="79"/>
      <c r="I60" s="79"/>
      <c r="J60" s="79"/>
      <c r="K60" s="79"/>
      <c r="L60" s="79"/>
      <c r="M60" s="79"/>
      <c r="N60" s="79"/>
      <c r="O60" s="79"/>
      <c r="P60" s="79"/>
      <c r="Q60" s="79"/>
      <c r="R60" s="79"/>
      <c r="S60" s="79"/>
      <c r="T60" s="79"/>
      <c r="U60" s="79"/>
      <c r="V60" s="79"/>
    </row>
    <row r="61" spans="1:24" ht="84" customHeight="1" x14ac:dyDescent="0.45">
      <c r="A61" s="69" t="str">
        <f>IF($C$16=9,X28,IF($C$16=8,AH28,IF($C$16=7,X33,IF($C$16=6,"",""))))</f>
        <v/>
      </c>
      <c r="B61" s="69" t="str">
        <f>IF($C$16=9,Y28,IF($C$16=8,AI28,IF($C$16=7,Y33,IF($C$16=6,"",""))))</f>
        <v/>
      </c>
      <c r="C61" s="79" t="str">
        <f>IF($C$16=9,Z28,IF($C$16=8,AJ28,IF($C$16=7,Z32,IF($C$16=6,"",""))))</f>
        <v/>
      </c>
      <c r="D61" s="79"/>
      <c r="E61" s="79"/>
      <c r="F61" s="79"/>
      <c r="G61" s="79"/>
      <c r="H61" s="79"/>
      <c r="I61" s="79"/>
      <c r="J61" s="79"/>
      <c r="K61" s="79"/>
      <c r="L61" s="79"/>
      <c r="M61" s="79"/>
      <c r="N61" s="79"/>
      <c r="O61" s="79"/>
      <c r="P61" s="79"/>
      <c r="Q61" s="79"/>
      <c r="R61" s="79"/>
      <c r="S61" s="79"/>
      <c r="T61" s="79"/>
      <c r="U61" s="79"/>
      <c r="V61" s="79"/>
    </row>
    <row r="62" spans="1:24" ht="42" customHeight="1" x14ac:dyDescent="0.45">
      <c r="A62" s="69" t="str">
        <f>IF($C$16=9,"",IF($C$16=8,AH29,IF($C$16=7,X34,IF($C$16=6,"",""))))</f>
        <v/>
      </c>
      <c r="B62" s="69" t="str">
        <f>IF($C$16=9,"",IF($C$16=8,AI29,IF($C$16=7,Y34,IF($C$16=6,"",""))))</f>
        <v/>
      </c>
      <c r="C62" s="79" t="str">
        <f>IF($C$16=9,Z29,IF($C$16=8,AJ29,IF($C$16=7,Z33,IF($C$16=6,"",""))))</f>
        <v/>
      </c>
      <c r="D62" s="79"/>
      <c r="E62" s="79"/>
      <c r="F62" s="79"/>
      <c r="G62" s="79"/>
      <c r="H62" s="79"/>
      <c r="I62" s="79"/>
      <c r="J62" s="79"/>
      <c r="K62" s="79"/>
      <c r="L62" s="79"/>
      <c r="M62" s="79"/>
      <c r="N62" s="79"/>
      <c r="O62" s="79"/>
      <c r="P62" s="79"/>
      <c r="Q62" s="79"/>
      <c r="R62" s="79"/>
      <c r="S62" s="79"/>
      <c r="T62" s="79"/>
      <c r="U62" s="79"/>
      <c r="V62" s="79"/>
    </row>
    <row r="63" spans="1:24" ht="101.25" customHeight="1" thickBot="1" x14ac:dyDescent="0.5">
      <c r="A63" s="69" t="str">
        <f>IF($C$16=9,"",IF($C$16=8,AH30,IF($C$16=7,"",IF($C$16=6,"",""))))</f>
        <v/>
      </c>
      <c r="B63" s="69" t="str">
        <f>IF($C$16=9,"",IF($C$16=8,AI30,IF($C$16=7,"",IF($C$16=6,"",""))))</f>
        <v/>
      </c>
      <c r="C63" s="95" t="str">
        <f>IF($C$16=9,"",IF($C$16=8,AJ30,IF($C$16=7,"",IF($C$16=6,"",""))))</f>
        <v/>
      </c>
      <c r="D63" s="95"/>
      <c r="E63" s="95"/>
      <c r="F63" s="95"/>
      <c r="G63" s="95"/>
      <c r="H63" s="95"/>
      <c r="I63" s="95"/>
      <c r="J63" s="95"/>
      <c r="K63" s="95"/>
      <c r="L63" s="95"/>
      <c r="M63" s="95"/>
      <c r="N63" s="95"/>
      <c r="O63" s="95"/>
      <c r="P63" s="95"/>
      <c r="Q63" s="95"/>
      <c r="R63" s="95"/>
      <c r="S63" s="95"/>
      <c r="T63" s="95"/>
      <c r="U63" s="95"/>
      <c r="V63" s="95"/>
    </row>
    <row r="64" spans="1:24" ht="61.5" customHeight="1" thickBot="1" x14ac:dyDescent="0.5">
      <c r="A64" s="52"/>
      <c r="B64" s="52"/>
      <c r="C64" s="96" t="s">
        <v>104</v>
      </c>
      <c r="D64" s="97"/>
      <c r="E64" s="97"/>
      <c r="F64" s="97"/>
      <c r="G64" s="97"/>
      <c r="H64" s="97"/>
      <c r="I64" s="97"/>
      <c r="J64" s="97"/>
      <c r="K64" s="97"/>
      <c r="L64" s="97"/>
      <c r="M64" s="97"/>
      <c r="N64" s="97"/>
      <c r="O64" s="97"/>
      <c r="P64" s="97"/>
      <c r="Q64" s="97"/>
      <c r="R64" s="97"/>
      <c r="S64" s="97"/>
      <c r="T64" s="97"/>
      <c r="U64" s="97"/>
      <c r="V64" s="98"/>
    </row>
    <row r="65" spans="1:22" ht="30" customHeight="1" thickBot="1" x14ac:dyDescent="0.5">
      <c r="A65" s="52"/>
      <c r="B65" s="52"/>
      <c r="C65" s="96" t="str">
        <f>IF($C$16=9,X45,IF($C$16=8,X49,IF($C$16=7,X53,"")))</f>
        <v/>
      </c>
      <c r="D65" s="97"/>
      <c r="E65" s="97"/>
      <c r="F65" s="97"/>
      <c r="G65" s="97"/>
      <c r="H65" s="97"/>
      <c r="I65" s="97"/>
      <c r="J65" s="97"/>
      <c r="K65" s="97"/>
      <c r="L65" s="97"/>
      <c r="M65" s="97"/>
      <c r="N65" s="97"/>
      <c r="O65" s="97"/>
      <c r="P65" s="97"/>
      <c r="Q65" s="97"/>
      <c r="R65" s="97"/>
      <c r="S65" s="97"/>
      <c r="T65" s="97"/>
      <c r="U65" s="97"/>
      <c r="V65" s="98"/>
    </row>
    <row r="66" spans="1:22" ht="27.75" customHeight="1" thickBot="1" x14ac:dyDescent="0.5">
      <c r="A66" s="52"/>
      <c r="B66" s="52"/>
      <c r="C66" s="96" t="str">
        <f>IF($C$16=9,X46,IF($C$16=8,X50,IF($C$16=7,X54,"")))</f>
        <v/>
      </c>
      <c r="D66" s="97"/>
      <c r="E66" s="97"/>
      <c r="F66" s="97"/>
      <c r="G66" s="97"/>
      <c r="H66" s="97"/>
      <c r="I66" s="97"/>
      <c r="J66" s="97"/>
      <c r="K66" s="97"/>
      <c r="L66" s="97"/>
      <c r="M66" s="97"/>
      <c r="N66" s="97"/>
      <c r="O66" s="97"/>
      <c r="P66" s="97"/>
      <c r="Q66" s="97"/>
      <c r="R66" s="97"/>
      <c r="S66" s="97"/>
      <c r="T66" s="97"/>
      <c r="U66" s="97"/>
      <c r="V66" s="98"/>
    </row>
    <row r="67" spans="1:22" ht="27" customHeight="1" thickBot="1" x14ac:dyDescent="0.5">
      <c r="A67" s="52"/>
      <c r="B67" s="52"/>
      <c r="C67" s="92" t="str">
        <f>IF($C$16=9,X47,IF($C$16=8,X51,IF($C$16=7,X55,"")))</f>
        <v/>
      </c>
      <c r="D67" s="93"/>
      <c r="E67" s="93"/>
      <c r="F67" s="93"/>
      <c r="G67" s="93"/>
      <c r="H67" s="93"/>
      <c r="I67" s="93"/>
      <c r="J67" s="93"/>
      <c r="K67" s="93"/>
      <c r="L67" s="93"/>
      <c r="M67" s="93"/>
      <c r="N67" s="93"/>
      <c r="O67" s="93"/>
      <c r="P67" s="93"/>
      <c r="Q67" s="93"/>
      <c r="R67" s="93"/>
      <c r="S67" s="93"/>
      <c r="T67" s="93"/>
      <c r="U67" s="93"/>
      <c r="V67" s="94"/>
    </row>
    <row r="68" spans="1:22" ht="77.25" customHeight="1" x14ac:dyDescent="0.3">
      <c r="C68" s="87"/>
      <c r="D68" s="87"/>
      <c r="E68" s="87"/>
      <c r="F68" s="87"/>
      <c r="G68" s="87"/>
      <c r="H68" s="87"/>
      <c r="I68" s="87"/>
      <c r="J68" s="87"/>
    </row>
    <row r="69" spans="1:22" ht="53.25" customHeight="1" x14ac:dyDescent="0.3">
      <c r="C69" s="63"/>
      <c r="D69" s="63"/>
      <c r="E69" s="63"/>
      <c r="F69" s="63"/>
      <c r="G69" s="63"/>
      <c r="H69" s="63"/>
      <c r="I69" s="63"/>
      <c r="J69" s="63"/>
    </row>
    <row r="70" spans="1:22" ht="53.25" customHeight="1" x14ac:dyDescent="0.3"/>
    <row r="71" spans="1:22" ht="71.25" customHeight="1" x14ac:dyDescent="0.3"/>
    <row r="72" spans="1:22" ht="72.75" customHeight="1" x14ac:dyDescent="0.3"/>
    <row r="73" spans="1:22" ht="74.25" customHeight="1" x14ac:dyDescent="0.3"/>
    <row r="74" spans="1:22" ht="53.25" customHeight="1" x14ac:dyDescent="0.3"/>
    <row r="75" spans="1:22" ht="69.75" customHeight="1" x14ac:dyDescent="0.3"/>
    <row r="76" spans="1:22" ht="53.25" customHeight="1" x14ac:dyDescent="0.3">
      <c r="A76" s="59" t="s">
        <v>68</v>
      </c>
    </row>
    <row r="77" spans="1:22" ht="16.5" customHeight="1" x14ac:dyDescent="0.3">
      <c r="C77" s="86" t="s">
        <v>80</v>
      </c>
      <c r="D77" s="86"/>
      <c r="E77" s="86"/>
      <c r="F77" s="86"/>
      <c r="G77" s="86"/>
      <c r="H77" s="86"/>
      <c r="I77" s="86"/>
      <c r="J77" s="86"/>
    </row>
    <row r="78" spans="1:22" ht="15" customHeight="1" x14ac:dyDescent="0.3">
      <c r="C78" s="86" t="s">
        <v>81</v>
      </c>
      <c r="D78" s="86"/>
      <c r="E78" s="86"/>
      <c r="F78" s="86"/>
      <c r="G78" s="86"/>
      <c r="H78" s="86"/>
      <c r="I78" s="86"/>
      <c r="J78" s="86"/>
    </row>
  </sheetData>
  <sheetProtection sheet="1" objects="1" scenarios="1" selectLockedCells="1"/>
  <mergeCells count="29">
    <mergeCell ref="C77:J77"/>
    <mergeCell ref="C78:J78"/>
    <mergeCell ref="C68:J68"/>
    <mergeCell ref="O7:O15"/>
    <mergeCell ref="C62:V62"/>
    <mergeCell ref="C58:V58"/>
    <mergeCell ref="C61:V61"/>
    <mergeCell ref="C67:V67"/>
    <mergeCell ref="C63:V63"/>
    <mergeCell ref="C64:V64"/>
    <mergeCell ref="C65:V65"/>
    <mergeCell ref="C66:V66"/>
    <mergeCell ref="Z26:AG26"/>
    <mergeCell ref="AJ26:AQ26"/>
    <mergeCell ref="Z27:AG27"/>
    <mergeCell ref="AJ27:AQ27"/>
    <mergeCell ref="Z28:AG28"/>
    <mergeCell ref="AJ28:AQ28"/>
    <mergeCell ref="AJ29:AQ29"/>
    <mergeCell ref="Z30:AG30"/>
    <mergeCell ref="AJ30:AQ30"/>
    <mergeCell ref="Z31:AG31"/>
    <mergeCell ref="Z32:AG32"/>
    <mergeCell ref="AJ32:AQ32"/>
    <mergeCell ref="Z33:AG33"/>
    <mergeCell ref="AJ33:AQ33"/>
    <mergeCell ref="Z34:AG34"/>
    <mergeCell ref="C59:V59"/>
    <mergeCell ref="C60:V60"/>
  </mergeCells>
  <phoneticPr fontId="18" type="noConversion"/>
  <conditionalFormatting sqref="Q16:Q17">
    <cfRule type="containsText" dxfId="14" priority="17" operator="containsText" text="GOOD">
      <formula>NOT(ISERROR(SEARCH("GOOD",Q16)))</formula>
    </cfRule>
    <cfRule type="containsText" dxfId="13" priority="18" operator="containsText" text="sitting consecutive">
      <formula>NOT(ISERROR(SEARCH("sitting consecutive",Q16)))</formula>
    </cfRule>
    <cfRule type="containsText" dxfId="12" priority="19" operator="containsText" text="BAD">
      <formula>NOT(ISERROR(SEARCH("BAD",Q16)))</formula>
    </cfRule>
  </conditionalFormatting>
  <conditionalFormatting sqref="L7:N15">
    <cfRule type="cellIs" dxfId="11" priority="15" operator="equal">
      <formula>0</formula>
    </cfRule>
    <cfRule type="cellIs" dxfId="10" priority="16" operator="equal">
      <formula>1</formula>
    </cfRule>
  </conditionalFormatting>
  <conditionalFormatting sqref="G7:G15">
    <cfRule type="cellIs" dxfId="9" priority="11" operator="equal">
      <formula>0</formula>
    </cfRule>
    <cfRule type="cellIs" dxfId="8" priority="12" operator="equal">
      <formula>1</formula>
    </cfRule>
  </conditionalFormatting>
  <conditionalFormatting sqref="K7:K15">
    <cfRule type="cellIs" dxfId="7" priority="9" operator="equal">
      <formula>0</formula>
    </cfRule>
    <cfRule type="cellIs" dxfId="6" priority="10" operator="equal">
      <formula>1</formula>
    </cfRule>
  </conditionalFormatting>
  <conditionalFormatting sqref="O7:O15">
    <cfRule type="cellIs" dxfId="5" priority="5" operator="equal">
      <formula>0</formula>
    </cfRule>
    <cfRule type="cellIs" dxfId="4" priority="6" operator="equal">
      <formula>1</formula>
    </cfRule>
  </conditionalFormatting>
  <conditionalFormatting sqref="G25">
    <cfRule type="cellIs" dxfId="3" priority="3" operator="equal">
      <formula>0</formula>
    </cfRule>
    <cfRule type="cellIs" dxfId="2" priority="4" operator="equal">
      <formula>1</formula>
    </cfRule>
  </conditionalFormatting>
  <conditionalFormatting sqref="J7:J15">
    <cfRule type="cellIs" dxfId="1" priority="1" operator="equal">
      <formula>0</formula>
    </cfRule>
    <cfRule type="cellIs" dxfId="0" priority="2" operator="equal">
      <formula>1</formula>
    </cfRule>
  </conditionalFormatting>
  <dataValidations count="4">
    <dataValidation type="list" allowBlank="1" showInputMessage="1" showErrorMessage="1" sqref="J32:J33">
      <formula1>$J$16:$J$20</formula1>
    </dataValidation>
    <dataValidation type="list" allowBlank="1" showInputMessage="1" showErrorMessage="1" sqref="J56:J57 Z24:AG24 C57 J35:J44 C44:I44">
      <formula1>$B$7:$B$15</formula1>
    </dataValidation>
    <dataValidation type="list" allowBlank="1" showInputMessage="1" showErrorMessage="1" sqref="C29:I33">
      <formula1>$D$7:$D$16</formula1>
    </dataValidation>
    <dataValidation type="list" allowBlank="1" showInputMessage="1" showErrorMessage="1" sqref="C7:C15">
      <formula1>$X$21:$X$22</formula1>
    </dataValidation>
  </dataValidations>
  <pageMargins left="0.7" right="0.7" top="0.75" bottom="0.75" header="0.3" footer="0.3"/>
  <pageSetup scale="29" orientation="portrait"/>
  <rowBreaks count="1" manualBreakCount="1">
    <brk id="55" max="21" man="1"/>
  </rowBreaks>
  <drawing r:id="rId1"/>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777 Game Card</vt:lpstr>
      <vt:lpstr>'777 Game Card'!Print_Area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Green</dc:creator>
  <cp:lastModifiedBy>Dave</cp:lastModifiedBy>
  <cp:lastPrinted>2015-11-08T20:43:08Z</cp:lastPrinted>
  <dcterms:created xsi:type="dcterms:W3CDTF">2015-10-14T20:35:44Z</dcterms:created>
  <dcterms:modified xsi:type="dcterms:W3CDTF">2020-09-11T20:29:15Z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1decf2c2-e53d-4e75-8c3e-8620624dc6c0</vt:lpwstr>
  </property>
</Properties>
</file>