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pring Rec 2025 BUDGET" sheetId="1" state="visible" r:id="rId2"/>
    <sheet name="Spring Exe 2025 BUDGET" sheetId="2" state="visible" r:id="rId3"/>
    <sheet name="FUNDRAISER" sheetId="3" state="hidden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<sst xmlns="http://schemas.openxmlformats.org/spreadsheetml/2006/main" count="79" uniqueCount="55">
  <si>
    <t xml:space="preserve">MAA LADY BRONCOS</t>
  </si>
  <si>
    <t xml:space="preserve">SPRING REC SOFTBALL 2025 BUDGET</t>
  </si>
  <si>
    <t xml:space="preserve"> </t>
  </si>
  <si>
    <t xml:space="preserve">Projected # of Teams</t>
  </si>
  <si>
    <t xml:space="preserve"># of Players per Team</t>
  </si>
  <si>
    <t xml:space="preserve">Registration Fee per Player</t>
  </si>
  <si>
    <t xml:space="preserve">Total # of Rec Players</t>
  </si>
  <si>
    <t xml:space="preserve">Total Fees Collected</t>
  </si>
  <si>
    <t xml:space="preserve">16U (1 Teams)</t>
  </si>
  <si>
    <t xml:space="preserve">14U (2 Teams)</t>
  </si>
  <si>
    <t xml:space="preserve">12U (2 Rec)</t>
  </si>
  <si>
    <t xml:space="preserve">10U (2 Rec)</t>
  </si>
  <si>
    <t xml:space="preserve">8U (2 Teams)</t>
  </si>
  <si>
    <t xml:space="preserve">6U (1 Team)*</t>
  </si>
  <si>
    <t xml:space="preserve">Insurance Costs $2 mil</t>
  </si>
  <si>
    <t xml:space="preserve">Accident Rate per Team</t>
  </si>
  <si>
    <t xml:space="preserve">Charter Cost</t>
  </si>
  <si>
    <t xml:space="preserve">Total Annual Charter Costs</t>
  </si>
  <si>
    <t xml:space="preserve">Cost per Season:</t>
  </si>
  <si>
    <t xml:space="preserve">Total Annual Insurance Cost $2 Mil</t>
  </si>
  <si>
    <t xml:space="preserve">Charter Fees/Insurance Cost</t>
  </si>
  <si>
    <t xml:space="preserve">Maintenance</t>
  </si>
  <si>
    <t xml:space="preserve">Chalk (30 Bags) $10 Each</t>
  </si>
  <si>
    <t xml:space="preserve">Softballs (1 dz per team) $75 dz</t>
  </si>
  <si>
    <t xml:space="preserve">Hardship Fund*</t>
  </si>
  <si>
    <t xml:space="preserve">*Family Must Apply and Qualify for Discounted Registration</t>
  </si>
  <si>
    <t xml:space="preserve">Umpires ($55 per game)(72 Games)</t>
  </si>
  <si>
    <t xml:space="preserve">Projected 8 Home Games Each Team excluding 6U</t>
  </si>
  <si>
    <r>
      <rPr>
        <b val="true"/>
        <sz val="11"/>
        <color rgb="FF000000"/>
        <rFont val="Calibri"/>
        <family val="2"/>
        <charset val="1"/>
      </rPr>
      <t xml:space="preserve">Uniforms: </t>
    </r>
    <r>
      <rPr>
        <b val="true"/>
        <i val="true"/>
        <sz val="11"/>
        <color rgb="FF000000"/>
        <rFont val="Calibri"/>
        <family val="2"/>
        <charset val="1"/>
      </rPr>
      <t xml:space="preserve">See Below Total Amount Per Uniform</t>
    </r>
  </si>
  <si>
    <t xml:space="preserve">      Jersey Home</t>
  </si>
  <si>
    <t xml:space="preserve">      Jersey Away</t>
  </si>
  <si>
    <t xml:space="preserve">      Socks </t>
  </si>
  <si>
    <t xml:space="preserve">      Belts </t>
  </si>
  <si>
    <t xml:space="preserve">      Coaches Shirts (3 per team)(30 total)</t>
  </si>
  <si>
    <t xml:space="preserve">Total Expenses:</t>
  </si>
  <si>
    <t xml:space="preserve">Total Income Spring 2025:</t>
  </si>
  <si>
    <t xml:space="preserve">Total Income after Expenses (Profit):</t>
  </si>
  <si>
    <t xml:space="preserve">Spring Softball Profit:</t>
  </si>
  <si>
    <t xml:space="preserve">SPRING EXTREME SOFTBALL 2025 BUDGET</t>
  </si>
  <si>
    <t xml:space="preserve">14U (1 Team)</t>
  </si>
  <si>
    <t xml:space="preserve">12U (1 Team)</t>
  </si>
  <si>
    <t xml:space="preserve">10U (1 Team)</t>
  </si>
  <si>
    <t xml:space="preserve">8U (1 Teams)</t>
  </si>
  <si>
    <t xml:space="preserve">Total Annual Extreme Insurance Cost $300 per Team</t>
  </si>
  <si>
    <t xml:space="preserve">Tournament Fee per Team ($150)</t>
  </si>
  <si>
    <t xml:space="preserve">Extreme Uniform </t>
  </si>
  <si>
    <t xml:space="preserve">Extreme Season</t>
  </si>
  <si>
    <t xml:space="preserve">Rec Season</t>
  </si>
  <si>
    <t xml:space="preserve">Districts</t>
  </si>
  <si>
    <t xml:space="preserve">If they make to State</t>
  </si>
  <si>
    <t xml:space="preserve">Umpire Fees (pay per game @ plate) $50</t>
  </si>
  <si>
    <t xml:space="preserve">Guaranteed 20 Games</t>
  </si>
  <si>
    <t xml:space="preserve">Minimum of 10 Games</t>
  </si>
  <si>
    <t xml:space="preserve">Minimum 3 Games</t>
  </si>
  <si>
    <t xml:space="preserve">For extra Uniform?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</si>
</sst>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\$#,##0.00"/>
    <numFmt numFmtId="166" formatCode="\$#,##0_);[RED]&quot;($&quot;#,##0\)"/>
    <numFmt numFmtId="167" formatCode="\$#,##0.00;[RED]\$#,##0.00"/>
    <numFmt numFmtId="168" formatCode="_(\$* #,##0.00_);_(\$* \(#,##0.00\);_(\$* \-??_);_(@_)"/>
    <numFmt numFmtId="169" formatCode="0%"/>
  </numFmts>
  <fonts count="2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name val="Segoe Script"/>
      <family val="4"/>
      <charset val="1"/>
    </font>
    <font>
      <b val="true"/>
      <i val="true"/>
      <sz val="14"/>
      <color rgb="FFFF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17375E"/>
      <name val="Calibri"/>
      <family val="2"/>
      <charset val="1"/>
    </font>
    <font>
      <sz val="11"/>
      <color rgb="FF17375E"/>
      <name val="Calibri"/>
      <family val="2"/>
      <charset val="1"/>
    </font>
    <font>
      <i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1"/>
      <color rgb="FFF2F2F2"/>
      <name val="Calibri"/>
      <family val="2"/>
      <charset val="1"/>
    </font>
    <font>
      <b val="true"/>
      <sz val="11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1"/>
      <name val="Calibri"/>
      <family val="2"/>
      <charset val="1"/>
    </font>
    <font>
      <b val="true"/>
      <i val="true"/>
      <sz val="11"/>
      <color rgb="FFFF0000"/>
      <name val="Calibri"/>
      <family val="2"/>
      <charset val="1"/>
    </font>
    <font>
      <b val="true"/>
      <i val="true"/>
      <sz val="11"/>
      <color rgb="FF000000"/>
      <name val="Calibri"/>
      <family val="2"/>
      <charset val="1"/>
    </font>
    <font>
      <b val="true"/>
      <i val="true"/>
      <sz val="11"/>
      <color rgb="FFFFFFFF"/>
      <name val="Calibri"/>
      <family val="2"/>
      <charset val="1"/>
    </font>
    <font>
      <b val="true"/>
      <sz val="24"/>
      <color rgb="FFFF0000"/>
      <name val="Rockwell Extra Bold"/>
      <family val="1"/>
      <charset val="1"/>
    </font>
    <font>
      <b val="true"/>
      <i val="true"/>
      <sz val="16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C6D9F1"/>
        <bgColor rgb="FFD9D9D9"/>
      </patternFill>
    </fill>
    <fill>
      <patternFill patternType="solid">
        <fgColor rgb="FF00B0F0"/>
        <bgColor rgb="FF0096FF"/>
      </patternFill>
    </fill>
    <fill>
      <patternFill patternType="solid">
        <fgColor rgb="FF00B050"/>
        <bgColor rgb="FF008080"/>
      </patternFill>
    </fill>
    <fill>
      <patternFill patternType="solid">
        <fgColor rgb="FFE6E0EC"/>
        <bgColor rgb="FFD9D9D9"/>
      </patternFill>
    </fill>
    <fill>
      <patternFill patternType="solid">
        <fgColor rgb="FFFF0000"/>
        <bgColor rgb="FF993300"/>
      </patternFill>
    </fill>
    <fill>
      <patternFill patternType="solid">
        <fgColor rgb="FF7030A0"/>
        <bgColor rgb="FF993366"/>
      </patternFill>
    </fill>
    <fill>
      <patternFill patternType="solid">
        <fgColor rgb="FFD7E4BD"/>
        <bgColor rgb="FFD9D9D9"/>
      </patternFill>
    </fill>
    <fill>
      <patternFill patternType="solid">
        <fgColor rgb="FF0096FF"/>
        <bgColor rgb="FF00B0F0"/>
      </patternFill>
    </fill>
  </fills>
  <borders count="9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>
        <color rgb="FFD9D9D9"/>
      </bottom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/>
      <diagonal/>
    </border>
    <border diagonalUp="false" diagonalDown="false">
      <left style="thin">
        <color rgb="FFD9D9D9"/>
      </left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8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1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tru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7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9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0" fillId="6" borderId="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7030A0"/>
      <rgbColor rgb="FFF2F2F2"/>
      <rgbColor rgb="FFE6E0EC"/>
      <rgbColor rgb="FF660066"/>
      <rgbColor rgb="FFFF8080"/>
      <rgbColor rgb="FF0096FF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D7E4B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7375E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552960</xdr:colOff>
      <xdr:row>0</xdr:row>
      <xdr:rowOff>0</xdr:rowOff>
    </xdr:from>
    <xdr:to>
      <xdr:col>0</xdr:col>
      <xdr:colOff>2469600</xdr:colOff>
      <xdr:row>9</xdr:row>
      <xdr:rowOff>105840</xdr:rowOff>
    </xdr:to>
    <xdr:pic>
      <xdr:nvPicPr>
        <xdr:cNvPr id="0" name="Picture 3" descr=""/>
        <xdr:cNvPicPr/>
      </xdr:nvPicPr>
      <xdr:blipFill>
        <a:blip r:embed="rId1"/>
        <a:stretch/>
      </xdr:blipFill>
      <xdr:spPr>
        <a:xfrm>
          <a:off x="552960" y="0"/>
          <a:ext cx="1916640" cy="18014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514440</xdr:colOff>
      <xdr:row>0</xdr:row>
      <xdr:rowOff>0</xdr:rowOff>
    </xdr:from>
    <xdr:to>
      <xdr:col>0</xdr:col>
      <xdr:colOff>2550240</xdr:colOff>
      <xdr:row>10</xdr:row>
      <xdr:rowOff>66240</xdr:rowOff>
    </xdr:to>
    <xdr:pic>
      <xdr:nvPicPr>
        <xdr:cNvPr id="1" name="Picture 3" descr=""/>
        <xdr:cNvPicPr/>
      </xdr:nvPicPr>
      <xdr:blipFill>
        <a:blip r:embed="rId1"/>
        <a:stretch/>
      </xdr:blipFill>
      <xdr:spPr>
        <a:xfrm>
          <a:off x="514440" y="0"/>
          <a:ext cx="2035800" cy="196164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D7E4BD"/>
    <pageSetUpPr fitToPage="true"/>
  </sheetPr>
  <dimension ref="A3:O60"/>
  <sheetViews>
    <sheetView showFormulas="false" showGridLines="true" showRowColHeaders="true" showZeros="true" rightToLeft="false" tabSelected="true" showOutlineSymbols="true" defaultGridColor="true" view="normal" topLeftCell="B35" colorId="64" zoomScale="100" zoomScaleNormal="100" zoomScalePageLayoutView="100" workbookViewId="0">
      <selection pane="topLeft" activeCell="D38" activeCellId="0" sqref="D38"/>
    </sheetView>
  </sheetViews>
  <sheetFormatPr defaultColWidth="8.82421875" defaultRowHeight="14.25" zeroHeight="false" outlineLevelRow="0" outlineLevelCol="0"/>
  <cols>
    <col collapsed="false" customWidth="true" hidden="false" outlineLevel="0" max="1" min="1" style="0" width="41.45"/>
    <col collapsed="false" customWidth="true" hidden="false" outlineLevel="0" max="2" min="2" style="0" width="6.63"/>
    <col collapsed="false" customWidth="true" hidden="false" outlineLevel="0" max="3" min="3" style="0" width="26.45"/>
    <col collapsed="false" customWidth="true" hidden="false" outlineLevel="0" max="4" min="4" style="0" width="22"/>
    <col collapsed="false" customWidth="true" hidden="false" outlineLevel="0" max="5" min="5" style="1" width="18.63"/>
    <col collapsed="false" customWidth="true" hidden="false" outlineLevel="0" max="6" min="6" style="0" width="20.45"/>
    <col collapsed="false" customWidth="true" hidden="false" outlineLevel="0" max="7" min="7" style="0" width="22.45"/>
    <col collapsed="false" customWidth="true" hidden="false" outlineLevel="0" max="8" min="8" style="0" width="15.45"/>
    <col collapsed="false" customWidth="true" hidden="false" outlineLevel="0" max="9" min="9" style="1" width="18.82"/>
    <col collapsed="false" customWidth="true" hidden="false" outlineLevel="0" max="10" min="10" style="0" width="21.36"/>
    <col collapsed="false" customWidth="true" hidden="false" outlineLevel="0" max="11" min="11" style="0" width="16.36"/>
    <col collapsed="false" customWidth="true" hidden="false" outlineLevel="0" max="12" min="12" style="0" width="11.36"/>
    <col collapsed="false" customWidth="false" hidden="false" outlineLevel="0" max="13" min="13" style="1" width="8.82"/>
    <col collapsed="false" customWidth="true" hidden="false" outlineLevel="0" max="14" min="14" style="0" width="10.63"/>
    <col collapsed="false" customWidth="false" hidden="false" outlineLevel="0" max="15" min="15" style="1" width="8.82"/>
  </cols>
  <sheetData>
    <row r="3" customFormat="false" ht="14.25" hidden="false" customHeight="false" outlineLevel="0" collapsed="false">
      <c r="C3" s="2" t="s">
        <v>0</v>
      </c>
      <c r="D3" s="2"/>
      <c r="E3" s="2"/>
      <c r="F3" s="2"/>
    </row>
    <row r="4" customFormat="false" ht="14.25" hidden="false" customHeight="false" outlineLevel="0" collapsed="false">
      <c r="C4" s="2"/>
      <c r="D4" s="2"/>
      <c r="E4" s="2"/>
      <c r="F4" s="2"/>
    </row>
    <row r="5" customFormat="false" ht="19.5" hidden="false" customHeight="true" outlineLevel="0" collapsed="false">
      <c r="D5" s="3" t="s">
        <v>1</v>
      </c>
      <c r="E5" s="3"/>
    </row>
    <row r="6" customFormat="false" ht="14.25" hidden="false" customHeight="false" outlineLevel="0" collapsed="false">
      <c r="D6" s="3"/>
      <c r="E6" s="3"/>
      <c r="H6" s="4"/>
      <c r="I6" s="4"/>
    </row>
    <row r="7" customFormat="false" ht="14.25" hidden="false" customHeight="false" outlineLevel="0" collapsed="false">
      <c r="C7" s="4"/>
      <c r="H7" s="4"/>
      <c r="I7" s="4"/>
    </row>
    <row r="8" customFormat="false" ht="14.25" hidden="false" customHeight="false" outlineLevel="0" collapsed="false">
      <c r="H8" s="4"/>
      <c r="I8" s="4"/>
    </row>
    <row r="9" customFormat="false" ht="14.25" hidden="false" customHeight="false" outlineLevel="0" collapsed="false">
      <c r="I9" s="4"/>
      <c r="K9" s="5" t="s">
        <v>2</v>
      </c>
    </row>
    <row r="10" s="10" customFormat="true" ht="15" hidden="false" customHeight="false" outlineLevel="0" collapsed="false">
      <c r="A10" s="6" t="s">
        <v>3</v>
      </c>
      <c r="B10" s="6"/>
      <c r="C10" s="6" t="s">
        <v>4</v>
      </c>
      <c r="D10" s="7" t="s">
        <v>5</v>
      </c>
      <c r="E10" s="6" t="s">
        <v>6</v>
      </c>
      <c r="F10" s="6" t="s">
        <v>7</v>
      </c>
      <c r="G10" s="8"/>
      <c r="H10" s="8"/>
      <c r="I10" s="8"/>
      <c r="J10" s="8"/>
      <c r="K10" s="9"/>
      <c r="M10" s="11"/>
      <c r="O10" s="11"/>
    </row>
    <row r="11" s="5" customFormat="true" ht="14.25" hidden="false" customHeight="false" outlineLevel="0" collapsed="false">
      <c r="A11" s="5" t="n">
        <v>10</v>
      </c>
      <c r="C11" s="5" t="n">
        <v>12</v>
      </c>
      <c r="D11" s="12" t="n">
        <v>130</v>
      </c>
      <c r="E11" s="5" t="n">
        <v>120</v>
      </c>
      <c r="F11" s="13" t="n">
        <f aca="false">D11*E11</f>
        <v>15600</v>
      </c>
      <c r="G11" s="14"/>
      <c r="J11" s="15"/>
      <c r="K11" s="15"/>
    </row>
    <row r="12" customFormat="false" ht="14.25" hidden="false" customHeight="false" outlineLevel="0" collapsed="false">
      <c r="A12" s="1"/>
    </row>
    <row r="13" customFormat="false" ht="14.25" hidden="false" customHeight="false" outlineLevel="0" collapsed="false">
      <c r="C13" s="16"/>
      <c r="D13" s="16"/>
      <c r="E13" s="16"/>
      <c r="I13" s="17"/>
      <c r="J13" s="17"/>
      <c r="K13" s="17"/>
    </row>
    <row r="14" s="1" customFormat="true" ht="14.25" hidden="false" customHeight="false" outlineLevel="0" collapsed="false">
      <c r="A14" s="18"/>
      <c r="B14" s="18"/>
      <c r="C14" s="18"/>
      <c r="D14" s="19" t="s">
        <v>8</v>
      </c>
      <c r="E14" s="20" t="s">
        <v>9</v>
      </c>
      <c r="F14" s="21" t="s">
        <v>10</v>
      </c>
      <c r="G14" s="22" t="s">
        <v>11</v>
      </c>
      <c r="H14" s="23" t="s">
        <v>12</v>
      </c>
      <c r="I14" s="24" t="s">
        <v>13</v>
      </c>
      <c r="J14" s="5"/>
    </row>
    <row r="15" customFormat="false" ht="14.25" hidden="false" customHeight="false" outlineLevel="0" collapsed="false">
      <c r="A15" s="25" t="s">
        <v>14</v>
      </c>
      <c r="B15" s="25"/>
      <c r="C15" s="26"/>
      <c r="D15" s="26" t="n">
        <v>165</v>
      </c>
      <c r="E15" s="26" t="n">
        <f aca="false">165*2</f>
        <v>330</v>
      </c>
      <c r="F15" s="26" t="n">
        <f aca="false">165*2</f>
        <v>330</v>
      </c>
      <c r="G15" s="26" t="n">
        <f aca="false">77*2</f>
        <v>154</v>
      </c>
      <c r="H15" s="26" t="n">
        <f aca="false">77*2</f>
        <v>154</v>
      </c>
      <c r="I15" s="26" t="n">
        <v>77</v>
      </c>
      <c r="J15" s="4"/>
    </row>
    <row r="16" customFormat="false" ht="14.25" hidden="false" customHeight="false" outlineLevel="0" collapsed="false">
      <c r="A16" s="25" t="s">
        <v>15</v>
      </c>
      <c r="B16" s="25"/>
      <c r="C16" s="26"/>
      <c r="D16" s="27" t="n">
        <v>100</v>
      </c>
      <c r="E16" s="26" t="n">
        <f aca="false">100*2</f>
        <v>200</v>
      </c>
      <c r="F16" s="26" t="n">
        <f aca="false">42*2</f>
        <v>84</v>
      </c>
      <c r="G16" s="26" t="n">
        <f aca="false">33*2</f>
        <v>66</v>
      </c>
      <c r="H16" s="26" t="n">
        <f aca="false">33*2</f>
        <v>66</v>
      </c>
      <c r="I16" s="26" t="n">
        <v>33</v>
      </c>
    </row>
    <row r="17" customFormat="false" ht="14.25" hidden="false" customHeight="false" outlineLevel="0" collapsed="false">
      <c r="A17" s="25" t="s">
        <v>16</v>
      </c>
      <c r="B17" s="25"/>
      <c r="C17" s="26"/>
      <c r="D17" s="26" t="n">
        <v>25</v>
      </c>
      <c r="E17" s="26" t="n">
        <f aca="false">25*2</f>
        <v>50</v>
      </c>
      <c r="F17" s="26" t="n">
        <f aca="false">25*2</f>
        <v>50</v>
      </c>
      <c r="G17" s="26" t="n">
        <f aca="false">20*2</f>
        <v>40</v>
      </c>
      <c r="H17" s="26" t="n">
        <f aca="false">20*2</f>
        <v>40</v>
      </c>
      <c r="I17" s="26" t="n">
        <v>20</v>
      </c>
      <c r="J17" s="4" t="s">
        <v>2</v>
      </c>
    </row>
    <row r="18" customFormat="false" ht="14.25" hidden="false" customHeight="false" outlineLevel="0" collapsed="false">
      <c r="E18" s="26"/>
      <c r="F18" s="26"/>
    </row>
    <row r="19" customFormat="false" ht="14.25" hidden="false" customHeight="false" outlineLevel="0" collapsed="false">
      <c r="A19" s="28" t="s">
        <v>17</v>
      </c>
      <c r="B19" s="28"/>
      <c r="C19" s="29" t="n">
        <f aca="false">SUM(E17+F17+G17+H17+GI17+I17+D17)</f>
        <v>225</v>
      </c>
      <c r="D19" s="28" t="s">
        <v>18</v>
      </c>
      <c r="E19" s="30" t="n">
        <f aca="false">C19/2</f>
        <v>112.5</v>
      </c>
      <c r="F19" s="26"/>
    </row>
    <row r="20" customFormat="false" ht="14.25" hidden="false" customHeight="false" outlineLevel="0" collapsed="false">
      <c r="A20" s="28" t="s">
        <v>19</v>
      </c>
      <c r="B20" s="28"/>
      <c r="C20" s="31" t="n">
        <f aca="false">SUM(E15+F15+G15+H15+I15+I16+H16+G16+F16+E16+D16)</f>
        <v>1594</v>
      </c>
      <c r="D20" s="28" t="s">
        <v>18</v>
      </c>
      <c r="E20" s="30" t="n">
        <f aca="false">C20/2</f>
        <v>797</v>
      </c>
      <c r="G20" s="5"/>
      <c r="J20" s="5"/>
    </row>
    <row r="21" customFormat="false" ht="14.25" hidden="false" customHeight="false" outlineLevel="0" collapsed="false">
      <c r="A21" s="32"/>
      <c r="B21" s="32"/>
      <c r="C21" s="33"/>
      <c r="D21" s="34"/>
      <c r="E21" s="30"/>
      <c r="F21" s="5"/>
      <c r="G21" s="15"/>
      <c r="J21" s="15"/>
    </row>
    <row r="22" customFormat="false" ht="15" hidden="false" customHeight="false" outlineLevel="0" collapsed="false">
      <c r="A22" s="35"/>
      <c r="B22" s="28"/>
      <c r="C22" s="36"/>
      <c r="D22" s="28"/>
      <c r="E22" s="30"/>
      <c r="F22" s="4"/>
      <c r="G22" s="4"/>
    </row>
    <row r="23" customFormat="false" ht="15" hidden="false" customHeight="true" outlineLevel="0" collapsed="false">
      <c r="A23" s="37" t="s">
        <v>20</v>
      </c>
      <c r="B23" s="38"/>
      <c r="C23" s="39" t="n">
        <f aca="false">SUM(E19:E21)</f>
        <v>909.5</v>
      </c>
      <c r="E23" s="30"/>
      <c r="F23" s="4"/>
      <c r="G23" s="4"/>
    </row>
    <row r="24" s="1" customFormat="true" ht="15" hidden="false" customHeight="true" outlineLevel="0" collapsed="false">
      <c r="A24" s="40"/>
      <c r="B24" s="38"/>
      <c r="F24" s="39"/>
      <c r="G24" s="26"/>
    </row>
    <row r="25" customFormat="false" ht="14.25" hidden="false" customHeight="false" outlineLevel="0" collapsed="false">
      <c r="A25" s="40"/>
      <c r="B25" s="38"/>
      <c r="C25" s="26"/>
      <c r="D25" s="28"/>
      <c r="E25" s="30"/>
      <c r="F25" s="33"/>
      <c r="G25" s="4"/>
    </row>
    <row r="26" customFormat="false" ht="14.25" hidden="false" customHeight="false" outlineLevel="0" collapsed="false">
      <c r="A26" s="41" t="s">
        <v>21</v>
      </c>
      <c r="B26" s="41"/>
      <c r="C26" s="42" t="n">
        <v>250</v>
      </c>
      <c r="E26" s="26"/>
    </row>
    <row r="27" customFormat="false" ht="14.25" hidden="false" customHeight="false" outlineLevel="0" collapsed="false">
      <c r="A27" s="41" t="s">
        <v>22</v>
      </c>
      <c r="B27" s="41"/>
      <c r="C27" s="26" t="n">
        <f aca="false">10*30</f>
        <v>300</v>
      </c>
      <c r="D27" s="4" t="s">
        <v>2</v>
      </c>
    </row>
    <row r="28" customFormat="false" ht="14.25" hidden="false" customHeight="false" outlineLevel="0" collapsed="false">
      <c r="A28" s="41" t="s">
        <v>23</v>
      </c>
      <c r="B28" s="41"/>
      <c r="C28" s="26" t="n">
        <f aca="false">A11*75</f>
        <v>750</v>
      </c>
      <c r="D28" s="0" t="s">
        <v>2</v>
      </c>
    </row>
    <row r="29" customFormat="false" ht="14.25" hidden="false" customHeight="false" outlineLevel="0" collapsed="false">
      <c r="A29" s="43" t="s">
        <v>24</v>
      </c>
      <c r="B29" s="43"/>
      <c r="C29" s="42" t="n">
        <v>500</v>
      </c>
      <c r="D29" s="44" t="s">
        <v>25</v>
      </c>
      <c r="E29" s="44"/>
      <c r="F29" s="44"/>
      <c r="G29" s="44"/>
      <c r="H29" s="44"/>
      <c r="I29" s="44"/>
    </row>
    <row r="30" customFormat="false" ht="14.25" hidden="false" customHeight="false" outlineLevel="0" collapsed="false">
      <c r="A30" s="45" t="s">
        <v>26</v>
      </c>
      <c r="B30" s="45"/>
      <c r="C30" s="42" t="n">
        <f aca="false">(8*9)*55</f>
        <v>3960</v>
      </c>
      <c r="D30" s="46" t="s">
        <v>27</v>
      </c>
      <c r="E30" s="46"/>
      <c r="F30" s="46"/>
      <c r="G30" s="46"/>
      <c r="H30" s="46"/>
    </row>
    <row r="31" customFormat="false" ht="14.25" hidden="false" customHeight="false" outlineLevel="0" collapsed="false">
      <c r="A31" s="47"/>
      <c r="B31" s="47"/>
      <c r="C31" s="42"/>
      <c r="D31" s="25"/>
      <c r="E31" s="25"/>
      <c r="F31" s="25"/>
      <c r="G31" s="25"/>
      <c r="H31" s="25"/>
    </row>
    <row r="32" customFormat="false" ht="14.25" hidden="false" customHeight="false" outlineLevel="0" collapsed="false">
      <c r="A32" s="46" t="s">
        <v>28</v>
      </c>
      <c r="B32" s="46"/>
      <c r="G32" s="48"/>
    </row>
    <row r="33" customFormat="false" ht="14.25" hidden="false" customHeight="false" outlineLevel="0" collapsed="false">
      <c r="A33" s="49"/>
      <c r="B33" s="4"/>
      <c r="C33" s="4"/>
      <c r="G33" s="48"/>
    </row>
    <row r="34" customFormat="false" ht="14.25" hidden="false" customHeight="false" outlineLevel="0" collapsed="false">
      <c r="A34" s="0" t="s">
        <v>29</v>
      </c>
      <c r="B34" s="50" t="n">
        <v>25</v>
      </c>
      <c r="C34" s="4" t="n">
        <f aca="false">B34*E11</f>
        <v>3000</v>
      </c>
      <c r="D34" s="51"/>
      <c r="E34" s="51"/>
      <c r="F34" s="1"/>
      <c r="G34" s="48"/>
    </row>
    <row r="35" customFormat="false" ht="14.25" hidden="false" customHeight="false" outlineLevel="0" collapsed="false">
      <c r="A35" s="0" t="s">
        <v>30</v>
      </c>
      <c r="B35" s="50" t="n">
        <v>25</v>
      </c>
      <c r="C35" s="4" t="n">
        <f aca="false">B35*E11</f>
        <v>3000</v>
      </c>
      <c r="D35" s="51"/>
      <c r="E35" s="51"/>
      <c r="F35" s="1"/>
      <c r="G35" s="48"/>
    </row>
    <row r="36" customFormat="false" ht="14.25" hidden="false" customHeight="false" outlineLevel="0" collapsed="false">
      <c r="A36" s="0" t="s">
        <v>31</v>
      </c>
      <c r="B36" s="50" t="n">
        <v>5</v>
      </c>
      <c r="C36" s="4" t="n">
        <f aca="false">(B36*E11)*1</f>
        <v>600</v>
      </c>
      <c r="D36" s="52"/>
    </row>
    <row r="37" customFormat="false" ht="14.25" hidden="false" customHeight="false" outlineLevel="0" collapsed="false">
      <c r="A37" s="0" t="s">
        <v>32</v>
      </c>
      <c r="B37" s="50" t="n">
        <v>7</v>
      </c>
      <c r="C37" s="4" t="n">
        <f aca="false">(B37*E11)*1</f>
        <v>840</v>
      </c>
      <c r="E37" s="1" t="s">
        <v>2</v>
      </c>
      <c r="F37" s="48"/>
    </row>
    <row r="38" customFormat="false" ht="15" hidden="false" customHeight="false" outlineLevel="0" collapsed="false">
      <c r="A38" s="0" t="s">
        <v>33</v>
      </c>
      <c r="B38" s="50" t="n">
        <v>35</v>
      </c>
      <c r="C38" s="53" t="n">
        <f aca="false">(3*A11)*35</f>
        <v>1050</v>
      </c>
      <c r="D38" s="0" t="s">
        <v>2</v>
      </c>
      <c r="G38" s="50"/>
    </row>
    <row r="39" customFormat="false" ht="14.25" hidden="false" customHeight="false" outlineLevel="0" collapsed="false">
      <c r="A39" s="54" t="s">
        <v>34</v>
      </c>
      <c r="B39" s="54"/>
      <c r="C39" s="55" t="n">
        <f aca="false">SUM(C27+C28+C29+C38+C26+C30+C34+C36+C37+C23+C35+C33)</f>
        <v>15159.5</v>
      </c>
    </row>
    <row r="41" customFormat="false" ht="14.25" hidden="false" customHeight="false" outlineLevel="0" collapsed="false">
      <c r="A41" s="28" t="s">
        <v>35</v>
      </c>
      <c r="B41" s="28"/>
      <c r="C41" s="56" t="n">
        <f aca="false">F11</f>
        <v>15600</v>
      </c>
    </row>
    <row r="42" customFormat="false" ht="14.25" hidden="false" customHeight="false" outlineLevel="0" collapsed="false">
      <c r="A42" s="28" t="s">
        <v>36</v>
      </c>
      <c r="B42" s="28"/>
      <c r="C42" s="57" t="n">
        <f aca="false">(C41-C39)</f>
        <v>440.5</v>
      </c>
      <c r="D42" s="58"/>
      <c r="E42" s="26"/>
    </row>
    <row r="43" customFormat="false" ht="14.25" hidden="false" customHeight="false" outlineLevel="0" collapsed="false">
      <c r="A43" s="28"/>
      <c r="C43" s="59"/>
    </row>
    <row r="44" customFormat="false" ht="14.25" hidden="false" customHeight="false" outlineLevel="0" collapsed="false">
      <c r="A44" s="28" t="s">
        <v>37</v>
      </c>
      <c r="C44" s="60" t="n">
        <f aca="false">(C41-C39)/C41</f>
        <v>0.0282371794871795</v>
      </c>
    </row>
    <row r="47" s="1" customFormat="true" ht="14.25" hidden="false" customHeight="false" outlineLevel="0" collapsed="false"/>
    <row r="48" s="1" customFormat="true" ht="14.25" hidden="false" customHeight="false" outlineLevel="0" collapsed="false">
      <c r="E48" s="32"/>
      <c r="F48" s="5"/>
      <c r="G48" s="32"/>
      <c r="H48" s="32"/>
      <c r="I48" s="5"/>
    </row>
    <row r="49" customFormat="false" ht="14.25" hidden="false" customHeight="false" outlineLevel="0" collapsed="false">
      <c r="A49" s="25"/>
      <c r="B49" s="25"/>
      <c r="C49" s="26"/>
      <c r="D49" s="26"/>
      <c r="E49" s="26"/>
      <c r="F49" s="26"/>
      <c r="G49" s="26"/>
      <c r="H49" s="26"/>
      <c r="I49" s="26"/>
    </row>
    <row r="50" customFormat="false" ht="14.25" hidden="false" customHeight="false" outlineLevel="0" collapsed="false">
      <c r="A50" s="25"/>
      <c r="B50" s="25"/>
      <c r="C50" s="26"/>
      <c r="D50" s="26"/>
      <c r="E50" s="26"/>
      <c r="F50" s="26"/>
      <c r="G50" s="26"/>
      <c r="H50" s="26"/>
      <c r="I50" s="26"/>
    </row>
    <row r="51" customFormat="false" ht="14.25" hidden="false" customHeight="false" outlineLevel="0" collapsed="false">
      <c r="A51" s="25"/>
      <c r="B51" s="25"/>
      <c r="C51" s="26"/>
      <c r="D51" s="26"/>
      <c r="E51" s="26"/>
      <c r="F51" s="26"/>
      <c r="G51" s="26"/>
      <c r="H51" s="26"/>
      <c r="I51" s="26"/>
    </row>
    <row r="53" customFormat="false" ht="15" hidden="false" customHeight="true" outlineLevel="0" collapsed="false">
      <c r="I53" s="61"/>
      <c r="J53" s="61"/>
      <c r="K53" s="61"/>
    </row>
    <row r="54" customFormat="false" ht="14.25" hidden="false" customHeight="false" outlineLevel="0" collapsed="false">
      <c r="D54" s="62"/>
      <c r="I54" s="61"/>
      <c r="J54" s="61"/>
      <c r="K54" s="61"/>
    </row>
    <row r="55" customFormat="false" ht="14.25" hidden="false" customHeight="false" outlineLevel="0" collapsed="false">
      <c r="D55" s="26"/>
    </row>
    <row r="56" customFormat="false" ht="14.25" hidden="false" customHeight="false" outlineLevel="0" collapsed="false">
      <c r="D56" s="26"/>
    </row>
    <row r="57" customFormat="false" ht="14.25" hidden="false" customHeight="false" outlineLevel="0" collapsed="false">
      <c r="D57" s="1"/>
      <c r="E57" s="63"/>
    </row>
    <row r="58" customFormat="false" ht="14.25" hidden="false" customHeight="false" outlineLevel="0" collapsed="false">
      <c r="D58" s="39"/>
      <c r="E58" s="64"/>
    </row>
    <row r="59" customFormat="false" ht="14.25" hidden="false" customHeight="false" outlineLevel="0" collapsed="false">
      <c r="E59" s="26"/>
    </row>
    <row r="60" customFormat="false" ht="14.25" hidden="false" customHeight="false" outlineLevel="0" collapsed="false">
      <c r="E60" s="26"/>
    </row>
  </sheetData>
  <mergeCells count="13">
    <mergeCell ref="C3:F4"/>
    <mergeCell ref="D5:E6"/>
    <mergeCell ref="C13:E13"/>
    <mergeCell ref="I13:K13"/>
    <mergeCell ref="A26:B26"/>
    <mergeCell ref="A27:B27"/>
    <mergeCell ref="A28:B28"/>
    <mergeCell ref="A29:B29"/>
    <mergeCell ref="D29:I29"/>
    <mergeCell ref="A30:B30"/>
    <mergeCell ref="D30:H30"/>
    <mergeCell ref="A32:B32"/>
    <mergeCell ref="I53:K5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D7E4BD"/>
    <pageSetUpPr fitToPage="true"/>
  </sheetPr>
  <dimension ref="A3:O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1" activeCellId="0" sqref="C11"/>
    </sheetView>
  </sheetViews>
  <sheetFormatPr defaultColWidth="8.82421875" defaultRowHeight="14.25" zeroHeight="false" outlineLevelRow="0" outlineLevelCol="0"/>
  <cols>
    <col collapsed="false" customWidth="true" hidden="false" outlineLevel="0" max="1" min="1" style="0" width="41.45"/>
    <col collapsed="false" customWidth="true" hidden="false" outlineLevel="0" max="2" min="2" style="0" width="6.63"/>
    <col collapsed="false" customWidth="true" hidden="false" outlineLevel="0" max="3" min="3" style="0" width="26.45"/>
    <col collapsed="false" customWidth="true" hidden="false" outlineLevel="0" max="4" min="4" style="0" width="22"/>
    <col collapsed="false" customWidth="true" hidden="false" outlineLevel="0" max="5" min="5" style="1" width="18.63"/>
    <col collapsed="false" customWidth="true" hidden="false" outlineLevel="0" max="6" min="6" style="0" width="20.45"/>
    <col collapsed="false" customWidth="true" hidden="false" outlineLevel="0" max="7" min="7" style="0" width="22.45"/>
    <col collapsed="false" customWidth="true" hidden="false" outlineLevel="0" max="8" min="8" style="0" width="15.45"/>
    <col collapsed="false" customWidth="true" hidden="false" outlineLevel="0" max="9" min="9" style="1" width="18.82"/>
    <col collapsed="false" customWidth="true" hidden="false" outlineLevel="0" max="10" min="10" style="0" width="21.36"/>
    <col collapsed="false" customWidth="true" hidden="false" outlineLevel="0" max="11" min="11" style="0" width="16.36"/>
    <col collapsed="false" customWidth="true" hidden="false" outlineLevel="0" max="12" min="12" style="0" width="11.36"/>
    <col collapsed="false" customWidth="false" hidden="false" outlineLevel="0" max="13" min="13" style="1" width="8.82"/>
    <col collapsed="false" customWidth="true" hidden="false" outlineLevel="0" max="14" min="14" style="0" width="10.63"/>
    <col collapsed="false" customWidth="false" hidden="false" outlineLevel="0" max="15" min="15" style="1" width="8.82"/>
  </cols>
  <sheetData>
    <row r="3" customFormat="false" ht="14.25" hidden="false" customHeight="false" outlineLevel="0" collapsed="false">
      <c r="C3" s="65" t="s">
        <v>0</v>
      </c>
      <c r="D3" s="65"/>
      <c r="E3" s="65"/>
      <c r="F3" s="65"/>
    </row>
    <row r="4" customFormat="false" ht="14.25" hidden="false" customHeight="false" outlineLevel="0" collapsed="false">
      <c r="C4" s="65"/>
      <c r="D4" s="65"/>
      <c r="E4" s="65"/>
      <c r="F4" s="65"/>
    </row>
    <row r="5" customFormat="false" ht="19.5" hidden="false" customHeight="true" outlineLevel="0" collapsed="false">
      <c r="C5" s="66" t="s">
        <v>38</v>
      </c>
      <c r="D5" s="66"/>
      <c r="E5" s="66"/>
      <c r="F5" s="66"/>
    </row>
    <row r="6" customFormat="false" ht="15" hidden="false" customHeight="true" outlineLevel="0" collapsed="false">
      <c r="C6" s="66"/>
      <c r="D6" s="66"/>
      <c r="E6" s="66"/>
      <c r="F6" s="66"/>
      <c r="H6" s="4"/>
      <c r="I6" s="4"/>
    </row>
    <row r="7" customFormat="false" ht="14.25" hidden="false" customHeight="false" outlineLevel="0" collapsed="false">
      <c r="C7" s="4"/>
      <c r="H7" s="4"/>
      <c r="I7" s="4"/>
    </row>
    <row r="8" customFormat="false" ht="14.25" hidden="false" customHeight="false" outlineLevel="0" collapsed="false">
      <c r="H8" s="4"/>
      <c r="I8" s="4"/>
    </row>
    <row r="9" customFormat="false" ht="14.25" hidden="false" customHeight="false" outlineLevel="0" collapsed="false">
      <c r="I9" s="4"/>
      <c r="K9" s="5" t="s">
        <v>2</v>
      </c>
    </row>
    <row r="10" s="10" customFormat="true" ht="15" hidden="false" customHeight="false" outlineLevel="0" collapsed="false">
      <c r="A10" s="6" t="s">
        <v>3</v>
      </c>
      <c r="B10" s="6"/>
      <c r="C10" s="6" t="s">
        <v>4</v>
      </c>
      <c r="D10" s="7" t="s">
        <v>5</v>
      </c>
      <c r="E10" s="6" t="s">
        <v>6</v>
      </c>
      <c r="F10" s="6" t="s">
        <v>7</v>
      </c>
      <c r="G10" s="8"/>
      <c r="H10" s="8"/>
      <c r="I10" s="8"/>
      <c r="J10" s="8"/>
      <c r="K10" s="9"/>
      <c r="M10" s="11"/>
      <c r="O10" s="11"/>
    </row>
    <row r="11" s="5" customFormat="true" ht="14.25" hidden="false" customHeight="false" outlineLevel="0" collapsed="false">
      <c r="A11" s="5" t="n">
        <v>5</v>
      </c>
      <c r="C11" s="5" t="n">
        <v>12</v>
      </c>
      <c r="D11" s="12" t="n">
        <v>200</v>
      </c>
      <c r="E11" s="5" t="n">
        <v>60</v>
      </c>
      <c r="F11" s="13" t="n">
        <f aca="false">D11*E11</f>
        <v>12000</v>
      </c>
      <c r="G11" s="14"/>
      <c r="J11" s="15"/>
      <c r="K11" s="15"/>
    </row>
    <row r="12" customFormat="false" ht="14.25" hidden="false" customHeight="false" outlineLevel="0" collapsed="false">
      <c r="A12" s="1"/>
      <c r="C12" s="1"/>
      <c r="D12" s="4"/>
      <c r="F12" s="4"/>
    </row>
    <row r="13" customFormat="false" ht="14.25" hidden="false" customHeight="false" outlineLevel="0" collapsed="false">
      <c r="C13" s="67"/>
      <c r="D13" s="67"/>
      <c r="E13" s="67"/>
      <c r="I13" s="17"/>
      <c r="J13" s="17"/>
      <c r="K13" s="17"/>
    </row>
    <row r="14" s="1" customFormat="true" ht="14.25" hidden="false" customHeight="false" outlineLevel="0" collapsed="false">
      <c r="A14" s="18"/>
      <c r="B14" s="18"/>
      <c r="C14" s="68"/>
      <c r="D14" s="19" t="s">
        <v>8</v>
      </c>
      <c r="E14" s="20" t="s">
        <v>39</v>
      </c>
      <c r="F14" s="21" t="s">
        <v>40</v>
      </c>
      <c r="G14" s="22" t="s">
        <v>41</v>
      </c>
      <c r="H14" s="23" t="s">
        <v>42</v>
      </c>
      <c r="I14" s="5"/>
      <c r="J14" s="5"/>
    </row>
    <row r="15" customFormat="false" ht="14.25" hidden="false" customHeight="false" outlineLevel="0" collapsed="false">
      <c r="A15" s="25" t="s">
        <v>14</v>
      </c>
      <c r="B15" s="25"/>
      <c r="C15" s="26"/>
      <c r="D15" s="26" t="n">
        <v>300</v>
      </c>
      <c r="E15" s="26"/>
      <c r="F15" s="26" t="n">
        <v>300</v>
      </c>
      <c r="G15" s="26" t="n">
        <v>300</v>
      </c>
      <c r="H15" s="26" t="n">
        <v>300</v>
      </c>
      <c r="I15" s="26"/>
      <c r="J15" s="4"/>
    </row>
    <row r="17" customFormat="false" ht="14.25" hidden="false" customHeight="false" outlineLevel="0" collapsed="false">
      <c r="A17" s="25"/>
      <c r="B17" s="25"/>
      <c r="C17" s="26"/>
      <c r="D17" s="26"/>
      <c r="E17" s="26"/>
      <c r="F17" s="26"/>
      <c r="G17" s="26"/>
      <c r="H17" s="26"/>
      <c r="I17" s="26"/>
    </row>
    <row r="18" customFormat="false" ht="14.25" hidden="false" customHeight="false" outlineLevel="0" collapsed="false">
      <c r="A18" s="25"/>
      <c r="B18" s="25"/>
      <c r="C18" s="26"/>
      <c r="D18" s="26"/>
      <c r="E18" s="26"/>
      <c r="F18" s="26"/>
      <c r="G18" s="26"/>
      <c r="H18" s="26"/>
      <c r="I18" s="26"/>
      <c r="J18" s="4"/>
    </row>
    <row r="19" customFormat="false" ht="14.25" hidden="false" customHeight="false" outlineLevel="0" collapsed="false">
      <c r="A19" s="28"/>
      <c r="B19" s="28"/>
      <c r="C19" s="69"/>
      <c r="D19" s="28"/>
      <c r="E19" s="30"/>
      <c r="F19" s="26"/>
    </row>
    <row r="20" customFormat="false" ht="14.25" hidden="false" customHeight="false" outlineLevel="0" collapsed="false">
      <c r="A20" s="28" t="s">
        <v>43</v>
      </c>
      <c r="B20" s="28"/>
      <c r="C20" s="31" t="n">
        <f aca="false">SUM(D15:H15)</f>
        <v>1200</v>
      </c>
      <c r="D20" s="28" t="s">
        <v>2</v>
      </c>
      <c r="E20" s="30" t="s">
        <v>2</v>
      </c>
      <c r="G20" s="5"/>
      <c r="J20" s="5"/>
    </row>
    <row r="21" customFormat="false" ht="14.25" hidden="false" customHeight="false" outlineLevel="0" collapsed="false">
      <c r="A21" s="43" t="s">
        <v>44</v>
      </c>
      <c r="B21" s="43"/>
      <c r="C21" s="42" t="n">
        <f aca="false">(150*5)*4</f>
        <v>3000</v>
      </c>
      <c r="D21" s="70" t="s">
        <v>2</v>
      </c>
      <c r="E21" s="70"/>
      <c r="F21" s="70"/>
      <c r="G21" s="70"/>
      <c r="H21" s="70"/>
      <c r="I21" s="70"/>
    </row>
    <row r="22" customFormat="false" ht="14.25" hidden="false" customHeight="false" outlineLevel="0" collapsed="false">
      <c r="A22" s="45"/>
      <c r="B22" s="45"/>
      <c r="C22" s="42"/>
      <c r="D22" s="46"/>
      <c r="E22" s="46"/>
      <c r="F22" s="46"/>
      <c r="G22" s="46"/>
      <c r="H22" s="46"/>
    </row>
    <row r="23" customFormat="false" ht="14.25" hidden="false" customHeight="false" outlineLevel="0" collapsed="false">
      <c r="A23" s="46"/>
      <c r="B23" s="46"/>
      <c r="G23" s="48"/>
    </row>
    <row r="24" customFormat="false" ht="14.25" hidden="false" customHeight="false" outlineLevel="0" collapsed="false">
      <c r="A24" s="49" t="s">
        <v>45</v>
      </c>
      <c r="B24" s="4" t="s">
        <v>2</v>
      </c>
      <c r="C24" s="4"/>
      <c r="D24" s="5" t="s">
        <v>46</v>
      </c>
      <c r="E24" s="5" t="s">
        <v>47</v>
      </c>
      <c r="F24" s="5" t="s">
        <v>48</v>
      </c>
      <c r="G24" s="71" t="s">
        <v>49</v>
      </c>
    </row>
    <row r="25" customFormat="false" ht="15" hidden="false" customHeight="false" outlineLevel="0" collapsed="false">
      <c r="A25" s="0" t="s">
        <v>50</v>
      </c>
      <c r="C25" s="72" t="n">
        <f aca="false">(200*5)*A11</f>
        <v>5000</v>
      </c>
      <c r="D25" s="5" t="s">
        <v>51</v>
      </c>
      <c r="E25" s="51" t="s">
        <v>52</v>
      </c>
      <c r="F25" s="5" t="s">
        <v>53</v>
      </c>
      <c r="G25" s="71" t="s">
        <v>53</v>
      </c>
    </row>
    <row r="26" customFormat="false" ht="14.25" hidden="false" customHeight="false" outlineLevel="0" collapsed="false">
      <c r="A26" s="54" t="s">
        <v>34</v>
      </c>
      <c r="B26" s="54"/>
      <c r="C26" s="55" t="n">
        <f aca="false">SUM(C21+C24+C25+C20)</f>
        <v>9200</v>
      </c>
    </row>
    <row r="28" customFormat="false" ht="14.25" hidden="false" customHeight="false" outlineLevel="0" collapsed="false">
      <c r="A28" s="28" t="s">
        <v>35</v>
      </c>
      <c r="B28" s="28"/>
      <c r="C28" s="56" t="n">
        <f aca="false">F11</f>
        <v>12000</v>
      </c>
    </row>
    <row r="29" customFormat="false" ht="14.25" hidden="false" customHeight="false" outlineLevel="0" collapsed="false">
      <c r="A29" s="28" t="s">
        <v>36</v>
      </c>
      <c r="B29" s="28"/>
      <c r="C29" s="57" t="n">
        <f aca="false">(C28-C26)</f>
        <v>2800</v>
      </c>
      <c r="D29" s="58" t="n">
        <f aca="false">C29/E11</f>
        <v>46.6666666666667</v>
      </c>
      <c r="E29" s="26" t="s">
        <v>54</v>
      </c>
    </row>
    <row r="30" customFormat="false" ht="14.25" hidden="false" customHeight="false" outlineLevel="0" collapsed="false">
      <c r="A30" s="28"/>
      <c r="C30" s="59"/>
    </row>
    <row r="31" customFormat="false" ht="14.25" hidden="false" customHeight="false" outlineLevel="0" collapsed="false">
      <c r="A31" s="28" t="s">
        <v>37</v>
      </c>
      <c r="C31" s="60" t="n">
        <f aca="false">(C28-C26)/C28</f>
        <v>0.233333333333333</v>
      </c>
    </row>
    <row r="33" s="1" customFormat="true" ht="14.25" hidden="false" customHeight="false" outlineLevel="0" collapsed="false">
      <c r="A33" s="0"/>
      <c r="B33" s="0"/>
      <c r="C33" s="0"/>
      <c r="D33" s="0"/>
      <c r="F33" s="0"/>
      <c r="G33" s="0"/>
      <c r="H33" s="0"/>
      <c r="J33" s="0"/>
      <c r="K33" s="0"/>
      <c r="L33" s="0"/>
      <c r="N33" s="0"/>
    </row>
    <row r="34" s="1" customFormat="true" ht="14.25" hidden="false" customHeight="false" outlineLevel="0" collapsed="false"/>
    <row r="35" customFormat="false" ht="14.25" hidden="false" customHeight="false" outlineLevel="0" collapsed="false">
      <c r="A35" s="1"/>
      <c r="B35" s="1"/>
      <c r="C35" s="1"/>
      <c r="D35" s="1"/>
      <c r="E35" s="32"/>
      <c r="F35" s="5"/>
      <c r="G35" s="32"/>
      <c r="H35" s="32"/>
      <c r="I35" s="5"/>
      <c r="J35" s="1"/>
      <c r="K35" s="1"/>
      <c r="L35" s="1"/>
      <c r="N35" s="1"/>
    </row>
    <row r="36" customFormat="false" ht="14.25" hidden="false" customHeight="false" outlineLevel="0" collapsed="false">
      <c r="A36" s="25"/>
      <c r="B36" s="25"/>
      <c r="C36" s="26"/>
      <c r="D36" s="26"/>
      <c r="E36" s="26"/>
      <c r="F36" s="26"/>
      <c r="G36" s="26"/>
      <c r="H36" s="26"/>
      <c r="I36" s="26"/>
    </row>
    <row r="37" customFormat="false" ht="14.25" hidden="false" customHeight="false" outlineLevel="0" collapsed="false">
      <c r="A37" s="25"/>
      <c r="B37" s="25"/>
      <c r="C37" s="26"/>
      <c r="D37" s="26"/>
      <c r="E37" s="26"/>
      <c r="F37" s="26"/>
      <c r="G37" s="26"/>
      <c r="H37" s="26"/>
      <c r="I37" s="26"/>
    </row>
    <row r="38" customFormat="false" ht="14.25" hidden="false" customHeight="false" outlineLevel="0" collapsed="false">
      <c r="A38" s="25"/>
      <c r="B38" s="25"/>
      <c r="C38" s="26"/>
      <c r="D38" s="26"/>
      <c r="E38" s="26"/>
      <c r="F38" s="26"/>
      <c r="G38" s="26"/>
      <c r="H38" s="26"/>
      <c r="I38" s="26"/>
    </row>
    <row r="40" customFormat="false" ht="15" hidden="false" customHeight="true" outlineLevel="0" collapsed="false">
      <c r="I40" s="61"/>
      <c r="J40" s="61"/>
      <c r="K40" s="61"/>
    </row>
    <row r="41" customFormat="false" ht="14.25" hidden="false" customHeight="false" outlineLevel="0" collapsed="false">
      <c r="D41" s="62"/>
      <c r="I41" s="61"/>
      <c r="J41" s="61"/>
      <c r="K41" s="61"/>
    </row>
    <row r="42" customFormat="false" ht="14.25" hidden="false" customHeight="false" outlineLevel="0" collapsed="false">
      <c r="D42" s="26"/>
    </row>
    <row r="43" customFormat="false" ht="14.25" hidden="false" customHeight="false" outlineLevel="0" collapsed="false">
      <c r="D43" s="26"/>
    </row>
    <row r="44" customFormat="false" ht="14.25" hidden="false" customHeight="false" outlineLevel="0" collapsed="false">
      <c r="D44" s="1"/>
      <c r="E44" s="63"/>
    </row>
    <row r="45" customFormat="false" ht="14.25" hidden="false" customHeight="false" outlineLevel="0" collapsed="false">
      <c r="D45" s="39"/>
      <c r="E45" s="64"/>
    </row>
    <row r="46" customFormat="false" ht="14.25" hidden="false" customHeight="false" outlineLevel="0" collapsed="false">
      <c r="E46" s="26"/>
    </row>
    <row r="47" customFormat="false" ht="14.25" hidden="false" customHeight="false" outlineLevel="0" collapsed="false">
      <c r="E47" s="26"/>
    </row>
  </sheetData>
  <mergeCells count="9">
    <mergeCell ref="C3:F4"/>
    <mergeCell ref="C5:F6"/>
    <mergeCell ref="C13:E13"/>
    <mergeCell ref="I13:K13"/>
    <mergeCell ref="A21:B21"/>
    <mergeCell ref="A22:B22"/>
    <mergeCell ref="D22:H22"/>
    <mergeCell ref="A23:B23"/>
    <mergeCell ref="I40:K4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32" activeCellId="0" sqref="J32"/>
    </sheetView>
  </sheetViews>
  <sheetFormatPr defaultColWidth="8.82421875" defaultRowHeight="14.25" zeroHeight="false" outlineLevelRow="0" outlineLevelCol="0"/>
  <sheetData>
    <row r="3" s="5" customFormat="true" ht="14.25" hidden="false" customHeight="false" outlineLevel="0" collapsed="false"/>
    <row r="5" s="1" customFormat="true" ht="14.25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LibreOffice/7.5.5.2$MacOSX_X86_64 LibreOffice_project/ca8fe7424262805f223b9a2334bc7181abbcbf5e</Application>
  <AppVersion>15.0000</AppVersion>
  <Company>Toshiba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2014-12-28T02:01:26Z</dcterms:created>
  <dc:creator>tistal24</dc:creator>
  <dc:description/>
  <dc:language>en-US</dc:language>
  <cp:lastModifiedBy/>
  <cp:lastPrinted>2019-12-09T18:04:48Z</cp:lastPrinted>
  <dcterms:modified xsi:type="dcterms:W3CDTF">2024-12-11T21:28:54Z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