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ustomProperty1.bin" ContentType="application/vnd.openxmlformats-officedocument.spreadsheetml.customProperty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827"/>
  <workbookPr filterPrivacy="1" codeName="ThisWorkbook" autoCompressPictures="0"/>
  <xr:revisionPtr revIDLastSave="93" documentId="11_E1E5E043578288151814AF4CEC4DDEB963D06DBE" xr6:coauthVersionLast="47" xr6:coauthVersionMax="47" xr10:uidLastSave="{1BE531D7-6700-48AF-95D8-1B7D2D19D5EF}"/>
  <bookViews>
    <workbookView xWindow="-110" yWindow="-110" windowWidth="19420" windowHeight="10300" tabRatio="788" firstSheet="1" activeTab="5" xr2:uid="{00000000-000D-0000-FFFF-FFFF00000000}"/>
  </bookViews>
  <sheets>
    <sheet name="January" sheetId="14" r:id="rId1"/>
    <sheet name="February" sheetId="15" r:id="rId2"/>
    <sheet name="March" sheetId="16" r:id="rId3"/>
    <sheet name="April" sheetId="17" r:id="rId4"/>
    <sheet name="May" sheetId="18" r:id="rId5"/>
    <sheet name="June" sheetId="19" r:id="rId6"/>
    <sheet name="July" sheetId="20" r:id="rId7"/>
    <sheet name="August" sheetId="21" r:id="rId8"/>
    <sheet name="September" sheetId="22" r:id="rId9"/>
    <sheet name="October" sheetId="23" r:id="rId10"/>
    <sheet name="November" sheetId="24" r:id="rId11"/>
    <sheet name="December" sheetId="25" r:id="rId12"/>
  </sheets>
  <definedNames>
    <definedName name="CalendarYear">January!$K$5</definedName>
    <definedName name="ColumnTitleRegion1..H12.1">January!$B$3</definedName>
    <definedName name="ColumnTitleRegion1..H12.10">October!$B$3</definedName>
    <definedName name="ColumnTitleRegion1..H12.11">November!$B$3</definedName>
    <definedName name="ColumnTitleRegion1..H12.12">December!$B$3</definedName>
    <definedName name="ColumnTitleRegion1..H12.2">February!$B$3</definedName>
    <definedName name="ColumnTitleRegion1..H12.3">March!$B$3</definedName>
    <definedName name="ColumnTitleRegion1..H12.4">April!$B$3</definedName>
    <definedName name="ColumnTitleRegion1..H12.5">May!$B$3</definedName>
    <definedName name="ColumnTitleRegion1..H12.6">June!$B$3</definedName>
    <definedName name="ColumnTitleRegion1..H12.7">July!$B$3</definedName>
    <definedName name="ColumnTitleRegion1..H12.8">August!$B$3</definedName>
    <definedName name="ColumnTitleRegion1..H12.9">September!$B$3</definedName>
    <definedName name="ColumnTitleRegion2..C14.1">January!$B$3</definedName>
    <definedName name="ColumnTitleRegion2..C14.10">October!$B$3</definedName>
    <definedName name="ColumnTitleRegion2..C14.11">November!$B$3</definedName>
    <definedName name="ColumnTitleRegion2..C14.12">December!$B$3</definedName>
    <definedName name="ColumnTitleRegion2..C14.2">February!$B$3</definedName>
    <definedName name="ColumnTitleRegion2..C14.3">March!$B$3</definedName>
    <definedName name="ColumnTitleRegion2..C14.4">April!$B$3</definedName>
    <definedName name="ColumnTitleRegion2..C14.5">May!$B$3</definedName>
    <definedName name="ColumnTitleRegion2..C14.6">June!$B$3</definedName>
    <definedName name="ColumnTitleRegion2..C14.7">July!$B$3</definedName>
    <definedName name="ColumnTitleRegion2..C14.8">August!$B$3</definedName>
    <definedName name="ColumnTitleRegion2..C14.9">September!$B$3</definedName>
    <definedName name="DaysAndWeeks">{0,1,2,3,4,5,6} + {0;1;2;3;4;5}*7</definedName>
    <definedName name="_xlnm.Print_Area" localSheetId="3">April!$A:$I</definedName>
    <definedName name="_xlnm.Print_Area" localSheetId="7">August!$A:$I</definedName>
    <definedName name="_xlnm.Print_Area" localSheetId="11">December!$A:$I</definedName>
    <definedName name="_xlnm.Print_Area" localSheetId="1">February!$A:$I</definedName>
    <definedName name="_xlnm.Print_Area" localSheetId="0">January!$A:$I</definedName>
    <definedName name="_xlnm.Print_Area" localSheetId="6">July!$A:$I</definedName>
    <definedName name="_xlnm.Print_Area" localSheetId="5">June!$A:$I</definedName>
    <definedName name="_xlnm.Print_Area" localSheetId="2">March!$A:$I</definedName>
    <definedName name="_xlnm.Print_Area" localSheetId="4">May!$A:$I</definedName>
    <definedName name="_xlnm.Print_Area" localSheetId="10">November!$A:$I</definedName>
    <definedName name="_xlnm.Print_Area" localSheetId="9">October!$A:$I</definedName>
    <definedName name="_xlnm.Print_Area" localSheetId="8">September!$A:$I</definedName>
    <definedName name="RowTitleRegion1..K3">January!$K$4</definedName>
    <definedName name="WeekStart">January!$L$5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3" i="24" l="1"/>
  <c r="B3" i="23"/>
  <c r="B3" i="22"/>
  <c r="B3" i="21"/>
  <c r="B3" i="20"/>
  <c r="B3" i="19" l="1"/>
  <c r="B3" i="18"/>
  <c r="B3" i="17"/>
  <c r="B3" i="16" l="1"/>
  <c r="B3" i="25" l="1"/>
  <c r="B3" i="15" l="1"/>
  <c r="B2" i="17" l="1"/>
  <c r="B2" i="19" l="1"/>
  <c r="B2" i="18"/>
  <c r="B2" i="21"/>
  <c r="B2" i="20"/>
  <c r="B2" i="23"/>
  <c r="B2" i="22"/>
  <c r="B2" i="25"/>
  <c r="B2" i="24"/>
  <c r="B2" i="16"/>
  <c r="B2" i="15"/>
  <c r="B2" i="14"/>
  <c r="B14" i="25" a="1"/>
  <c r="C14" i="25" s="1"/>
  <c r="B12" i="25" a="1"/>
  <c r="H12" i="25" s="1"/>
  <c r="B10" i="25" a="1"/>
  <c r="G10" i="25" s="1"/>
  <c r="B8" i="25" a="1"/>
  <c r="G8" i="25" s="1"/>
  <c r="B6" i="25" a="1"/>
  <c r="H6" i="25" s="1"/>
  <c r="B4" i="25" a="1"/>
  <c r="G4" i="25" s="1"/>
  <c r="G3" i="25" s="1"/>
  <c r="B14" i="24" a="1"/>
  <c r="C14" i="24" s="1"/>
  <c r="B12" i="24" a="1"/>
  <c r="H12" i="24" s="1"/>
  <c r="B10" i="24" a="1"/>
  <c r="G10" i="24" s="1"/>
  <c r="B8" i="24" a="1"/>
  <c r="G8" i="24" s="1"/>
  <c r="B6" i="24" a="1"/>
  <c r="H6" i="24" s="1"/>
  <c r="B4" i="24" a="1"/>
  <c r="G4" i="24" s="1"/>
  <c r="G3" i="24" s="1"/>
  <c r="B14" i="23" a="1"/>
  <c r="C14" i="23" s="1"/>
  <c r="B12" i="23" a="1"/>
  <c r="H12" i="23" s="1"/>
  <c r="B10" i="23" a="1"/>
  <c r="G10" i="23" s="1"/>
  <c r="B8" i="23" a="1"/>
  <c r="G8" i="23" s="1"/>
  <c r="B6" i="23" a="1"/>
  <c r="H6" i="23" s="1"/>
  <c r="B4" i="23" a="1"/>
  <c r="G4" i="23" s="1"/>
  <c r="G3" i="23" s="1"/>
  <c r="B14" i="22" a="1"/>
  <c r="C14" i="22" s="1"/>
  <c r="B12" i="22" a="1"/>
  <c r="H12" i="22" s="1"/>
  <c r="B10" i="22" a="1"/>
  <c r="G10" i="22" s="1"/>
  <c r="B8" i="22" a="1"/>
  <c r="H8" i="22" s="1"/>
  <c r="B6" i="22" a="1"/>
  <c r="G6" i="22" s="1"/>
  <c r="B4" i="22" a="1"/>
  <c r="H4" i="22" s="1"/>
  <c r="H3" i="22" s="1"/>
  <c r="B14" i="21" a="1"/>
  <c r="C14" i="21" s="1"/>
  <c r="B12" i="21" a="1"/>
  <c r="H12" i="21" s="1"/>
  <c r="B10" i="21" a="1"/>
  <c r="G10" i="21" s="1"/>
  <c r="B8" i="21" a="1"/>
  <c r="G8" i="21" s="1"/>
  <c r="B6" i="21" a="1"/>
  <c r="H6" i="21" s="1"/>
  <c r="B4" i="21" a="1"/>
  <c r="G4" i="21" s="1"/>
  <c r="G3" i="21" s="1"/>
  <c r="B14" i="20" a="1"/>
  <c r="C14" i="20" s="1"/>
  <c r="B12" i="20" a="1"/>
  <c r="H12" i="20" s="1"/>
  <c r="B10" i="20" a="1"/>
  <c r="G10" i="20" s="1"/>
  <c r="B8" i="20" a="1"/>
  <c r="H8" i="20" s="1"/>
  <c r="B6" i="20" a="1"/>
  <c r="G6" i="20" s="1"/>
  <c r="B4" i="20" a="1"/>
  <c r="E4" i="20" s="1"/>
  <c r="E3" i="20" s="1"/>
  <c r="B14" i="19" a="1"/>
  <c r="C14" i="19" s="1"/>
  <c r="B12" i="19" a="1"/>
  <c r="H12" i="19" s="1"/>
  <c r="B10" i="19" a="1"/>
  <c r="G10" i="19" s="1"/>
  <c r="B8" i="19" a="1"/>
  <c r="H8" i="19" s="1"/>
  <c r="B6" i="19" a="1"/>
  <c r="G6" i="19" s="1"/>
  <c r="B4" i="19" a="1"/>
  <c r="H4" i="19" s="1"/>
  <c r="H3" i="19" s="1"/>
  <c r="B14" i="18" a="1"/>
  <c r="C14" i="18" s="1"/>
  <c r="B12" i="18" a="1"/>
  <c r="G12" i="18" s="1"/>
  <c r="B10" i="18" a="1"/>
  <c r="G10" i="18" s="1"/>
  <c r="B8" i="18" a="1"/>
  <c r="G8" i="18" s="1"/>
  <c r="B6" i="18" a="1"/>
  <c r="G6" i="18" s="1"/>
  <c r="B4" i="18" a="1"/>
  <c r="G4" i="18" s="1"/>
  <c r="G3" i="18" s="1"/>
  <c r="B14" i="17" a="1"/>
  <c r="B14" i="17" s="1"/>
  <c r="B12" i="17" a="1"/>
  <c r="G12" i="17" s="1"/>
  <c r="B10" i="17" a="1"/>
  <c r="H10" i="17" s="1"/>
  <c r="B8" i="17" a="1"/>
  <c r="H8" i="17" s="1"/>
  <c r="B6" i="17" a="1"/>
  <c r="G6" i="17" s="1"/>
  <c r="B4" i="17" a="1"/>
  <c r="H4" i="17" s="1"/>
  <c r="H3" i="17" s="1"/>
  <c r="B14" i="16" a="1"/>
  <c r="C14" i="16" s="1"/>
  <c r="B12" i="16" a="1"/>
  <c r="H12" i="16" s="1"/>
  <c r="B10" i="16" a="1"/>
  <c r="G10" i="16" s="1"/>
  <c r="B8" i="16" a="1"/>
  <c r="H8" i="16" s="1"/>
  <c r="B6" i="16" a="1"/>
  <c r="G6" i="16" s="1"/>
  <c r="B4" i="16" a="1"/>
  <c r="H4" i="16" s="1"/>
  <c r="H3" i="16" s="1"/>
  <c r="B14" i="15" a="1"/>
  <c r="C14" i="15" s="1"/>
  <c r="B12" i="15" a="1"/>
  <c r="H12" i="15" s="1"/>
  <c r="B10" i="15" a="1"/>
  <c r="G10" i="15" s="1"/>
  <c r="B8" i="15" a="1"/>
  <c r="H8" i="15" s="1"/>
  <c r="B6" i="15" a="1"/>
  <c r="G6" i="15" s="1"/>
  <c r="B4" i="15" a="1"/>
  <c r="H4" i="15" s="1"/>
  <c r="H3" i="15" s="1"/>
  <c r="B8" i="18" l="1"/>
  <c r="B4" i="18"/>
  <c r="B12" i="18"/>
  <c r="F4" i="18"/>
  <c r="F3" i="18" s="1"/>
  <c r="F8" i="18"/>
  <c r="F12" i="18"/>
  <c r="D6" i="18"/>
  <c r="H6" i="18"/>
  <c r="D10" i="18"/>
  <c r="H10" i="18"/>
  <c r="D4" i="18"/>
  <c r="D3" i="18" s="1"/>
  <c r="H4" i="18"/>
  <c r="H3" i="18" s="1"/>
  <c r="B6" i="18"/>
  <c r="F6" i="18"/>
  <c r="D8" i="18"/>
  <c r="H8" i="18"/>
  <c r="B10" i="18"/>
  <c r="F10" i="18"/>
  <c r="D12" i="18"/>
  <c r="H12" i="18"/>
  <c r="B14" i="18"/>
  <c r="C6" i="25"/>
  <c r="E6" i="25"/>
  <c r="G6" i="25"/>
  <c r="C12" i="25"/>
  <c r="E12" i="25"/>
  <c r="G12" i="25"/>
  <c r="B4" i="25"/>
  <c r="D4" i="25"/>
  <c r="D3" i="25" s="1"/>
  <c r="F4" i="25"/>
  <c r="F3" i="25" s="1"/>
  <c r="H4" i="25"/>
  <c r="H3" i="25" s="1"/>
  <c r="B6" i="25"/>
  <c r="D6" i="25"/>
  <c r="F6" i="25"/>
  <c r="B8" i="25"/>
  <c r="D8" i="25"/>
  <c r="F8" i="25"/>
  <c r="H8" i="25"/>
  <c r="B10" i="25"/>
  <c r="D10" i="25"/>
  <c r="F10" i="25"/>
  <c r="H10" i="25"/>
  <c r="B12" i="25"/>
  <c r="D12" i="25"/>
  <c r="F12" i="25"/>
  <c r="B14" i="25"/>
  <c r="C4" i="25"/>
  <c r="C3" i="25" s="1"/>
  <c r="E4" i="25"/>
  <c r="E3" i="25" s="1"/>
  <c r="C8" i="25"/>
  <c r="E8" i="25"/>
  <c r="C10" i="25"/>
  <c r="E10" i="25"/>
  <c r="C6" i="24"/>
  <c r="E6" i="24"/>
  <c r="G6" i="24"/>
  <c r="C12" i="24"/>
  <c r="E12" i="24"/>
  <c r="G12" i="24"/>
  <c r="B4" i="24"/>
  <c r="D4" i="24"/>
  <c r="D3" i="24" s="1"/>
  <c r="F4" i="24"/>
  <c r="F3" i="24" s="1"/>
  <c r="H4" i="24"/>
  <c r="H3" i="24" s="1"/>
  <c r="B6" i="24"/>
  <c r="D6" i="24"/>
  <c r="F6" i="24"/>
  <c r="B8" i="24"/>
  <c r="D8" i="24"/>
  <c r="F8" i="24"/>
  <c r="H8" i="24"/>
  <c r="B10" i="24"/>
  <c r="D10" i="24"/>
  <c r="F10" i="24"/>
  <c r="H10" i="24"/>
  <c r="B12" i="24"/>
  <c r="D12" i="24"/>
  <c r="F12" i="24"/>
  <c r="B14" i="24"/>
  <c r="C4" i="24"/>
  <c r="C3" i="24" s="1"/>
  <c r="E4" i="24"/>
  <c r="E3" i="24" s="1"/>
  <c r="C8" i="24"/>
  <c r="E8" i="24"/>
  <c r="C10" i="24"/>
  <c r="E10" i="24"/>
  <c r="C6" i="23"/>
  <c r="E6" i="23"/>
  <c r="G6" i="23"/>
  <c r="C12" i="23"/>
  <c r="E12" i="23"/>
  <c r="G12" i="23"/>
  <c r="B4" i="23"/>
  <c r="D4" i="23"/>
  <c r="D3" i="23" s="1"/>
  <c r="F4" i="23"/>
  <c r="F3" i="23" s="1"/>
  <c r="H4" i="23"/>
  <c r="H3" i="23" s="1"/>
  <c r="B6" i="23"/>
  <c r="D6" i="23"/>
  <c r="F6" i="23"/>
  <c r="B8" i="23"/>
  <c r="D8" i="23"/>
  <c r="F8" i="23"/>
  <c r="H8" i="23"/>
  <c r="B10" i="23"/>
  <c r="D10" i="23"/>
  <c r="F10" i="23"/>
  <c r="H10" i="23"/>
  <c r="B12" i="23"/>
  <c r="D12" i="23"/>
  <c r="F12" i="23"/>
  <c r="B14" i="23"/>
  <c r="C4" i="23"/>
  <c r="C3" i="23" s="1"/>
  <c r="E4" i="23"/>
  <c r="E3" i="23" s="1"/>
  <c r="C8" i="23"/>
  <c r="E8" i="23"/>
  <c r="C10" i="23"/>
  <c r="E10" i="23"/>
  <c r="C4" i="22"/>
  <c r="C3" i="22" s="1"/>
  <c r="E4" i="22"/>
  <c r="E3" i="22" s="1"/>
  <c r="G4" i="22"/>
  <c r="G3" i="22" s="1"/>
  <c r="C8" i="22"/>
  <c r="E8" i="22"/>
  <c r="G8" i="22"/>
  <c r="C12" i="22"/>
  <c r="E12" i="22"/>
  <c r="G12" i="22"/>
  <c r="B4" i="22"/>
  <c r="D4" i="22"/>
  <c r="D3" i="22" s="1"/>
  <c r="F4" i="22"/>
  <c r="F3" i="22" s="1"/>
  <c r="B6" i="22"/>
  <c r="D6" i="22"/>
  <c r="F6" i="22"/>
  <c r="H6" i="22"/>
  <c r="B8" i="22"/>
  <c r="D8" i="22"/>
  <c r="F8" i="22"/>
  <c r="B10" i="22"/>
  <c r="D10" i="22"/>
  <c r="F10" i="22"/>
  <c r="H10" i="22"/>
  <c r="B12" i="22"/>
  <c r="D12" i="22"/>
  <c r="F12" i="22"/>
  <c r="B14" i="22"/>
  <c r="C6" i="22"/>
  <c r="E6" i="22"/>
  <c r="C10" i="22"/>
  <c r="E10" i="22"/>
  <c r="C6" i="21"/>
  <c r="E6" i="21"/>
  <c r="G6" i="21"/>
  <c r="C12" i="21"/>
  <c r="E12" i="21"/>
  <c r="G12" i="21"/>
  <c r="B4" i="21"/>
  <c r="D4" i="21"/>
  <c r="D3" i="21" s="1"/>
  <c r="F4" i="21"/>
  <c r="F3" i="21" s="1"/>
  <c r="H4" i="21"/>
  <c r="H3" i="21" s="1"/>
  <c r="B6" i="21"/>
  <c r="D6" i="21"/>
  <c r="F6" i="21"/>
  <c r="B8" i="21"/>
  <c r="D8" i="21"/>
  <c r="F8" i="21"/>
  <c r="H8" i="21"/>
  <c r="B10" i="21"/>
  <c r="D10" i="21"/>
  <c r="F10" i="21"/>
  <c r="H10" i="21"/>
  <c r="B12" i="21"/>
  <c r="D12" i="21"/>
  <c r="F12" i="21"/>
  <c r="B14" i="21"/>
  <c r="C4" i="21"/>
  <c r="C3" i="21" s="1"/>
  <c r="E4" i="21"/>
  <c r="E3" i="21" s="1"/>
  <c r="C8" i="21"/>
  <c r="E8" i="21"/>
  <c r="C10" i="21"/>
  <c r="E10" i="21"/>
  <c r="C4" i="20"/>
  <c r="C3" i="20" s="1"/>
  <c r="G4" i="20"/>
  <c r="G3" i="20" s="1"/>
  <c r="C8" i="20"/>
  <c r="E8" i="20"/>
  <c r="G8" i="20"/>
  <c r="C12" i="20"/>
  <c r="E12" i="20"/>
  <c r="G12" i="20"/>
  <c r="B4" i="20"/>
  <c r="D4" i="20"/>
  <c r="D3" i="20" s="1"/>
  <c r="F4" i="20"/>
  <c r="F3" i="20" s="1"/>
  <c r="H4" i="20"/>
  <c r="H3" i="20" s="1"/>
  <c r="B6" i="20"/>
  <c r="D6" i="20"/>
  <c r="F6" i="20"/>
  <c r="H6" i="20"/>
  <c r="B8" i="20"/>
  <c r="D8" i="20"/>
  <c r="F8" i="20"/>
  <c r="B10" i="20"/>
  <c r="D10" i="20"/>
  <c r="F10" i="20"/>
  <c r="H10" i="20"/>
  <c r="B12" i="20"/>
  <c r="D12" i="20"/>
  <c r="F12" i="20"/>
  <c r="B14" i="20"/>
  <c r="C6" i="20"/>
  <c r="E6" i="20"/>
  <c r="C10" i="20"/>
  <c r="E10" i="20"/>
  <c r="C4" i="19"/>
  <c r="C3" i="19" s="1"/>
  <c r="E4" i="19"/>
  <c r="E3" i="19" s="1"/>
  <c r="G4" i="19"/>
  <c r="G3" i="19" s="1"/>
  <c r="C8" i="19"/>
  <c r="E8" i="19"/>
  <c r="G8" i="19"/>
  <c r="C12" i="19"/>
  <c r="E12" i="19"/>
  <c r="G12" i="19"/>
  <c r="B4" i="19"/>
  <c r="D4" i="19"/>
  <c r="D3" i="19" s="1"/>
  <c r="F4" i="19"/>
  <c r="F3" i="19" s="1"/>
  <c r="B6" i="19"/>
  <c r="D6" i="19"/>
  <c r="F6" i="19"/>
  <c r="H6" i="19"/>
  <c r="B8" i="19"/>
  <c r="D8" i="19"/>
  <c r="F8" i="19"/>
  <c r="B10" i="19"/>
  <c r="D10" i="19"/>
  <c r="F10" i="19"/>
  <c r="H10" i="19"/>
  <c r="B12" i="19"/>
  <c r="D12" i="19"/>
  <c r="F12" i="19"/>
  <c r="B14" i="19"/>
  <c r="C6" i="19"/>
  <c r="E6" i="19"/>
  <c r="C10" i="19"/>
  <c r="E10" i="19"/>
  <c r="C4" i="18"/>
  <c r="C3" i="18" s="1"/>
  <c r="E4" i="18"/>
  <c r="E3" i="18" s="1"/>
  <c r="C6" i="18"/>
  <c r="E6" i="18"/>
  <c r="C8" i="18"/>
  <c r="E8" i="18"/>
  <c r="C10" i="18"/>
  <c r="E10" i="18"/>
  <c r="C12" i="18"/>
  <c r="E12" i="18"/>
  <c r="C4" i="17"/>
  <c r="C3" i="17" s="1"/>
  <c r="E4" i="17"/>
  <c r="E3" i="17" s="1"/>
  <c r="G4" i="17"/>
  <c r="G3" i="17" s="1"/>
  <c r="C8" i="17"/>
  <c r="E8" i="17"/>
  <c r="G8" i="17"/>
  <c r="C10" i="17"/>
  <c r="E10" i="17"/>
  <c r="G10" i="17"/>
  <c r="C14" i="17"/>
  <c r="B4" i="17"/>
  <c r="D4" i="17"/>
  <c r="D3" i="17" s="1"/>
  <c r="F4" i="17"/>
  <c r="F3" i="17" s="1"/>
  <c r="B6" i="17"/>
  <c r="D6" i="17"/>
  <c r="F6" i="17"/>
  <c r="H6" i="17"/>
  <c r="B8" i="17"/>
  <c r="D8" i="17"/>
  <c r="F8" i="17"/>
  <c r="B10" i="17"/>
  <c r="D10" i="17"/>
  <c r="F10" i="17"/>
  <c r="B12" i="17"/>
  <c r="D12" i="17"/>
  <c r="F12" i="17"/>
  <c r="H12" i="17"/>
  <c r="C6" i="17"/>
  <c r="E6" i="17"/>
  <c r="C12" i="17"/>
  <c r="E12" i="17"/>
  <c r="C4" i="16"/>
  <c r="C3" i="16" s="1"/>
  <c r="E4" i="16"/>
  <c r="E3" i="16" s="1"/>
  <c r="G4" i="16"/>
  <c r="G3" i="16" s="1"/>
  <c r="C8" i="16"/>
  <c r="E8" i="16"/>
  <c r="G8" i="16"/>
  <c r="C12" i="16"/>
  <c r="E12" i="16"/>
  <c r="G12" i="16"/>
  <c r="B4" i="16"/>
  <c r="D4" i="16"/>
  <c r="D3" i="16" s="1"/>
  <c r="F4" i="16"/>
  <c r="F3" i="16" s="1"/>
  <c r="B6" i="16"/>
  <c r="D6" i="16"/>
  <c r="F6" i="16"/>
  <c r="H6" i="16"/>
  <c r="B8" i="16"/>
  <c r="D8" i="16"/>
  <c r="F8" i="16"/>
  <c r="B10" i="16"/>
  <c r="D10" i="16"/>
  <c r="F10" i="16"/>
  <c r="H10" i="16"/>
  <c r="B12" i="16"/>
  <c r="D12" i="16"/>
  <c r="F12" i="16"/>
  <c r="B14" i="16"/>
  <c r="C6" i="16"/>
  <c r="E6" i="16"/>
  <c r="C10" i="16"/>
  <c r="E10" i="16"/>
  <c r="C4" i="15"/>
  <c r="C3" i="15" s="1"/>
  <c r="E4" i="15"/>
  <c r="E3" i="15" s="1"/>
  <c r="G4" i="15"/>
  <c r="G3" i="15" s="1"/>
  <c r="C8" i="15"/>
  <c r="E8" i="15"/>
  <c r="G8" i="15"/>
  <c r="C12" i="15"/>
  <c r="E12" i="15"/>
  <c r="G12" i="15"/>
  <c r="B4" i="15"/>
  <c r="D4" i="15"/>
  <c r="D3" i="15" s="1"/>
  <c r="F4" i="15"/>
  <c r="F3" i="15" s="1"/>
  <c r="B6" i="15"/>
  <c r="D6" i="15"/>
  <c r="F6" i="15"/>
  <c r="H6" i="15"/>
  <c r="B8" i="15"/>
  <c r="D8" i="15"/>
  <c r="F8" i="15"/>
  <c r="B10" i="15"/>
  <c r="D10" i="15"/>
  <c r="F10" i="15"/>
  <c r="H10" i="15"/>
  <c r="B12" i="15"/>
  <c r="D12" i="15"/>
  <c r="F12" i="15"/>
  <c r="B14" i="15"/>
  <c r="C6" i="15"/>
  <c r="E6" i="15"/>
  <c r="C10" i="15"/>
  <c r="E10" i="15"/>
  <c r="B3" i="14"/>
  <c r="B14" i="14" l="1" a="1"/>
  <c r="C14" i="14" s="1"/>
  <c r="B12" i="14" a="1"/>
  <c r="C12" i="14" s="1"/>
  <c r="B10" i="14" a="1"/>
  <c r="B10" i="14" s="1"/>
  <c r="B8" i="14" a="1"/>
  <c r="B8" i="14" s="1"/>
  <c r="B6" i="14" a="1"/>
  <c r="B6" i="14" s="1"/>
  <c r="B4" i="14" a="1"/>
  <c r="B4" i="14" s="1"/>
  <c r="E6" i="14" l="1"/>
  <c r="G6" i="14"/>
  <c r="C6" i="14"/>
  <c r="G10" i="14"/>
  <c r="E10" i="14"/>
  <c r="C10" i="14"/>
  <c r="H6" i="14"/>
  <c r="F6" i="14"/>
  <c r="D6" i="14"/>
  <c r="G8" i="14"/>
  <c r="C8" i="14"/>
  <c r="H10" i="14"/>
  <c r="F10" i="14"/>
  <c r="D10" i="14"/>
  <c r="E8" i="14"/>
  <c r="B14" i="14"/>
  <c r="H12" i="14"/>
  <c r="F12" i="14"/>
  <c r="D12" i="14"/>
  <c r="B12" i="14"/>
  <c r="G12" i="14"/>
  <c r="E12" i="14"/>
  <c r="H8" i="14"/>
  <c r="F8" i="14"/>
  <c r="D8" i="14"/>
  <c r="G4" i="14"/>
  <c r="G3" i="14" s="1"/>
  <c r="E4" i="14"/>
  <c r="E3" i="14" s="1"/>
  <c r="C4" i="14"/>
  <c r="C3" i="14" s="1"/>
  <c r="H4" i="14"/>
  <c r="H3" i="14" s="1"/>
  <c r="F4" i="14"/>
  <c r="F3" i="14" s="1"/>
  <c r="D4" i="14"/>
  <c r="D3" i="14" s="1"/>
</calcChain>
</file>

<file path=xl/sharedStrings.xml><?xml version="1.0" encoding="utf-8"?>
<sst xmlns="http://schemas.openxmlformats.org/spreadsheetml/2006/main" count="259" uniqueCount="101">
  <si>
    <t>Sunday</t>
  </si>
  <si>
    <t>Notes</t>
  </si>
  <si>
    <t xml:space="preserve"> </t>
  </si>
  <si>
    <t>Calendar Settings</t>
  </si>
  <si>
    <t>Year</t>
  </si>
  <si>
    <t>Week Start</t>
  </si>
  <si>
    <t>HOLIDAY
MLK</t>
  </si>
  <si>
    <t>HOLIDAY
PRESIDENTS DAY</t>
  </si>
  <si>
    <t>SPRING BREAK</t>
  </si>
  <si>
    <t>HOLIDAY
MEMORIAL DAY</t>
  </si>
  <si>
    <t>WINTER BREAK</t>
  </si>
  <si>
    <t>SOP 3/25</t>
  </si>
  <si>
    <t>VAR @ SJHHS
JV @ ET</t>
  </si>
  <si>
    <t>VAR @ CVHS
JV @ SJHHS</t>
  </si>
  <si>
    <t>VAR @ SJHHS
JV @ THHS</t>
  </si>
  <si>
    <t>VAR @ MVHS
JV @ SJHHS</t>
  </si>
  <si>
    <t>VAR @ ET
JV @ SJHHS</t>
  </si>
  <si>
    <t>VAR @ SJHHS
JV @ CVHS</t>
  </si>
  <si>
    <t>SPRING BREAK
BYE</t>
  </si>
  <si>
    <t>VAR @ THHS
JV @ SJHHS</t>
  </si>
  <si>
    <t>VAR @ SJHHS
JV @ ANHS</t>
  </si>
  <si>
    <t>VAR @ EDISON
JV @ EDISON</t>
  </si>
  <si>
    <t>B PRAC 1:30 - 3:15</t>
  </si>
  <si>
    <t>B PRAC 2:30 - 4:30</t>
  </si>
  <si>
    <t>B PRAC 3:30 - 5:00</t>
  </si>
  <si>
    <t>B PRAC 2:30 - 4:30
or
B OFF</t>
  </si>
  <si>
    <t>VAR @ SJHHS
JV @ DHHS</t>
  </si>
  <si>
    <t>VAR @ THS
JV @ SJHHS</t>
  </si>
  <si>
    <r>
      <t xml:space="preserve">B PRAC 1:30 - 3:15
</t>
    </r>
    <r>
      <rPr>
        <b/>
        <sz val="10"/>
        <color rgb="FFFF0000"/>
        <rFont val="Century Gothic"/>
        <family val="2"/>
        <scheme val="minor"/>
      </rPr>
      <t>PARENT MEETING
6:00 Room D14</t>
    </r>
  </si>
  <si>
    <t>OFF</t>
  </si>
  <si>
    <t>OJAI TBD</t>
  </si>
  <si>
    <t>OFF
OJAI TBD</t>
  </si>
  <si>
    <t>Finals Week</t>
  </si>
  <si>
    <t>OFF
Optional 6th period hit</t>
  </si>
  <si>
    <r>
      <t xml:space="preserve">CIF IND RD1
</t>
    </r>
    <r>
      <rPr>
        <b/>
        <sz val="10"/>
        <color rgb="FFFF0000"/>
        <rFont val="Century Gothic"/>
        <family val="2"/>
        <scheme val="minor"/>
      </rPr>
      <t>Optional 6th period hit</t>
    </r>
  </si>
  <si>
    <r>
      <t xml:space="preserve">CIF IND Sem/Final
</t>
    </r>
    <r>
      <rPr>
        <b/>
        <sz val="10"/>
        <color rgb="FFFF0000"/>
        <rFont val="Century Gothic"/>
        <family val="2"/>
        <scheme val="minor"/>
      </rPr>
      <t>Optional 6th period hit</t>
    </r>
  </si>
  <si>
    <r>
      <t xml:space="preserve">CIF IND RD 16/Q
</t>
    </r>
    <r>
      <rPr>
        <b/>
        <sz val="10"/>
        <color rgb="FFFF0000"/>
        <rFont val="Century Gothic"/>
        <family val="2"/>
        <scheme val="minor"/>
      </rPr>
      <t>OFF</t>
    </r>
  </si>
  <si>
    <r>
      <t xml:space="preserve">CIF RD semis
or
</t>
    </r>
    <r>
      <rPr>
        <b/>
        <sz val="10"/>
        <color rgb="FFFF0000"/>
        <rFont val="Century Gothic"/>
        <family val="2"/>
        <scheme val="minor"/>
      </rPr>
      <t>OFF</t>
    </r>
  </si>
  <si>
    <r>
      <t xml:space="preserve">CIF RD 1
or
</t>
    </r>
    <r>
      <rPr>
        <b/>
        <sz val="10"/>
        <color rgb="FFFF0000"/>
        <rFont val="Century Gothic"/>
        <family val="2"/>
        <scheme val="minor"/>
      </rPr>
      <t>OFF</t>
    </r>
  </si>
  <si>
    <r>
      <t xml:space="preserve">CIF RD 2
or
</t>
    </r>
    <r>
      <rPr>
        <b/>
        <sz val="10"/>
        <color rgb="FFFF0000"/>
        <rFont val="Century Gothic"/>
        <family val="2"/>
        <scheme val="minor"/>
      </rPr>
      <t>OFF</t>
    </r>
  </si>
  <si>
    <r>
      <t xml:space="preserve">CIF RD finals
or
</t>
    </r>
    <r>
      <rPr>
        <b/>
        <sz val="10"/>
        <color rgb="FFFF0000"/>
        <rFont val="Century Gothic"/>
        <family val="2"/>
        <scheme val="minor"/>
      </rPr>
      <t>OFF</t>
    </r>
  </si>
  <si>
    <r>
      <t xml:space="preserve">CIF RD 3
or
</t>
    </r>
    <r>
      <rPr>
        <b/>
        <sz val="10"/>
        <color rgb="FFFF0000"/>
        <rFont val="Century Gothic"/>
        <family val="2"/>
        <scheme val="minor"/>
      </rPr>
      <t>OFF</t>
    </r>
  </si>
  <si>
    <r>
      <t xml:space="preserve">LEAGUE FINALS
1:00 start
</t>
    </r>
    <r>
      <rPr>
        <b/>
        <sz val="10"/>
        <color rgb="FFFF0000"/>
        <rFont val="Century Gothic"/>
        <family val="2"/>
        <scheme val="minor"/>
      </rPr>
      <t>JV OFF</t>
    </r>
  </si>
  <si>
    <r>
      <t xml:space="preserve">LEAGUE FINALS
1:00 start
</t>
    </r>
    <r>
      <rPr>
        <b/>
        <sz val="10"/>
        <color rgb="FFFF0000"/>
        <rFont val="Century Gothic"/>
        <family val="2"/>
        <scheme val="minor"/>
      </rPr>
      <t>JV OFF</t>
    </r>
    <r>
      <rPr>
        <b/>
        <sz val="10"/>
        <color theme="1" tint="0.14999847407452621"/>
        <rFont val="Century Gothic"/>
        <family val="2"/>
        <scheme val="minor"/>
      </rPr>
      <t xml:space="preserve">
</t>
    </r>
  </si>
  <si>
    <t>OFF
BANQUET TBD</t>
  </si>
  <si>
    <r>
      <t xml:space="preserve">VAR @ SJHHS
JV @ MVHS
</t>
    </r>
    <r>
      <rPr>
        <b/>
        <sz val="10"/>
        <color rgb="FF0070C0"/>
        <rFont val="Century Gothic"/>
        <family val="2"/>
        <scheme val="minor"/>
      </rPr>
      <t>SENIOR NIGHT</t>
    </r>
    <r>
      <rPr>
        <b/>
        <sz val="10"/>
        <color theme="1" tint="0.14999847407452621"/>
        <rFont val="Century Gothic"/>
        <family val="2"/>
        <scheme val="minor"/>
      </rPr>
      <t xml:space="preserve">
</t>
    </r>
    <r>
      <rPr>
        <b/>
        <sz val="10"/>
        <color rgb="FFFF0000"/>
        <rFont val="Century Gothic"/>
        <family val="2"/>
        <scheme val="minor"/>
      </rPr>
      <t>OJAI TBD</t>
    </r>
  </si>
  <si>
    <r>
      <t xml:space="preserve">MEETING
B tennis 
</t>
    </r>
    <r>
      <rPr>
        <b/>
        <sz val="10"/>
        <color rgb="FF92D050"/>
        <rFont val="Century Gothic"/>
        <family val="2"/>
        <scheme val="minor"/>
      </rPr>
      <t>meeting @ Lunch</t>
    </r>
    <r>
      <rPr>
        <b/>
        <sz val="10"/>
        <color theme="1" tint="0.14999847407452621"/>
        <rFont val="Century Gothic"/>
        <family val="2"/>
        <scheme val="minor"/>
      </rPr>
      <t xml:space="preserve">
</t>
    </r>
  </si>
  <si>
    <t>Summer
Dead Period</t>
  </si>
  <si>
    <t>Dead Period</t>
  </si>
  <si>
    <t>Thanksgiving</t>
  </si>
  <si>
    <t>Finals</t>
  </si>
  <si>
    <r>
      <rPr>
        <b/>
        <sz val="9"/>
        <color rgb="FFFF0000"/>
        <rFont val="Century Gothic"/>
        <family val="2"/>
        <scheme val="minor"/>
      </rPr>
      <t>Girls Tennis Tryouts</t>
    </r>
    <r>
      <rPr>
        <b/>
        <sz val="10"/>
        <color theme="1" tint="0.14999847407452621"/>
        <rFont val="Century Gothic"/>
        <family val="2"/>
        <scheme val="minor"/>
      </rPr>
      <t xml:space="preserve"> </t>
    </r>
    <r>
      <rPr>
        <b/>
        <sz val="8"/>
        <color theme="1" tint="0.14999847407452621"/>
        <rFont val="Century Gothic"/>
        <family val="2"/>
        <scheme val="minor"/>
      </rPr>
      <t xml:space="preserve">Returners 9:30-11:30            New Players 
11:30-1:30      </t>
    </r>
  </si>
  <si>
    <t>G Prac
9:00 - 11:00
99% mandatory</t>
  </si>
  <si>
    <r>
      <t xml:space="preserve">G PRAC
2:30 - 4:15
</t>
    </r>
    <r>
      <rPr>
        <b/>
        <sz val="9"/>
        <color rgb="FFFF0000"/>
        <rFont val="Century Gothic"/>
        <family val="2"/>
        <scheme val="minor"/>
      </rPr>
      <t>Parent Meeting 6-7</t>
    </r>
    <r>
      <rPr>
        <sz val="9"/>
        <color theme="1" tint="0.14999847407452621"/>
        <rFont val="Century Gothic"/>
        <family val="2"/>
        <scheme val="minor"/>
      </rPr>
      <t xml:space="preserve">
B PRAC/WR OFF</t>
    </r>
  </si>
  <si>
    <t>RETURN TO SCHOOL
G Prac 2:30-4:15
B PRAC/WR OFF</t>
  </si>
  <si>
    <t>Boys tennis tryouts</t>
  </si>
  <si>
    <t>Summer School
8:00 - 1:00</t>
  </si>
  <si>
    <r>
      <t xml:space="preserve">Dead Period
</t>
    </r>
    <r>
      <rPr>
        <b/>
        <sz val="10"/>
        <color rgb="FF00B050"/>
        <rFont val="Century Gothic"/>
        <family val="2"/>
        <scheme val="minor"/>
      </rPr>
      <t>Summer School Pre-Service</t>
    </r>
  </si>
  <si>
    <r>
      <t xml:space="preserve">Dead Period
</t>
    </r>
    <r>
      <rPr>
        <b/>
        <sz val="10"/>
        <color rgb="FF00B050"/>
        <rFont val="Century Gothic"/>
        <family val="2"/>
        <scheme val="minor"/>
      </rPr>
      <t>Summer School
8:00 - 1:00</t>
    </r>
  </si>
  <si>
    <r>
      <t xml:space="preserve">Summer School
8:00 - 1:00
</t>
    </r>
    <r>
      <rPr>
        <b/>
        <sz val="10"/>
        <color rgb="FF00B0F0"/>
        <rFont val="Century Gothic"/>
        <family val="2"/>
        <scheme val="minor"/>
      </rPr>
      <t>SUMMER CAMP 
2:00 - 3:30</t>
    </r>
  </si>
  <si>
    <t>G Prac 2:30 - 4:15
B Prac OFF</t>
  </si>
  <si>
    <t>G Prac 3:30 - 5:00
B Prac OFF</t>
  </si>
  <si>
    <t>VAR @ SJHHS
JV OFF
(Clovis North)</t>
  </si>
  <si>
    <t>Team Photos &amp; Practice
1:30 - 3:15</t>
  </si>
  <si>
    <t>VAR @ Beckman
JV @ SJHHS</t>
  </si>
  <si>
    <t>VAR @ CAPO
JV @ SJHHS</t>
  </si>
  <si>
    <t>VAR @ SJHHS
JV @ THS</t>
  </si>
  <si>
    <t>VAR @ ANHS
JV @ SJHHS</t>
  </si>
  <si>
    <t>VAR @ SJHHS
JV @ Beckman</t>
  </si>
  <si>
    <t>LEAGUE FINALS
1:00 @ SJHHS</t>
  </si>
  <si>
    <t>Girls Tennis Banquet TBD</t>
  </si>
  <si>
    <t>CIF IND TBD</t>
  </si>
  <si>
    <r>
      <t xml:space="preserve">Thanksgiving
</t>
    </r>
    <r>
      <rPr>
        <b/>
        <sz val="10"/>
        <color rgb="FFFF0000"/>
        <rFont val="Century Gothic"/>
        <family val="2"/>
        <scheme val="minor"/>
      </rPr>
      <t>CIF IND RD 1</t>
    </r>
  </si>
  <si>
    <t>VAR @ SCHS
JV @ SJHHS
confirmed</t>
  </si>
  <si>
    <r>
      <rPr>
        <b/>
        <sz val="10"/>
        <color rgb="FFFF0000"/>
        <rFont val="Century Gothic"/>
        <family val="2"/>
        <scheme val="minor"/>
      </rPr>
      <t>VAR @ NHHS
JV @ SJHHS</t>
    </r>
    <r>
      <rPr>
        <sz val="10"/>
        <color rgb="FFFF0000"/>
        <rFont val="Century Gothic"/>
        <family val="1"/>
        <scheme val="minor"/>
      </rPr>
      <t xml:space="preserve">
</t>
    </r>
    <r>
      <rPr>
        <b/>
        <sz val="10"/>
        <color rgb="FFFF0000"/>
        <rFont val="Century Gothic"/>
        <family val="2"/>
        <scheme val="minor"/>
      </rPr>
      <t>confirmed</t>
    </r>
  </si>
  <si>
    <r>
      <rPr>
        <b/>
        <sz val="10"/>
        <color rgb="FFFF0000"/>
        <rFont val="Century Gothic"/>
        <family val="2"/>
        <scheme val="minor"/>
      </rPr>
      <t>VAR @ SJHHS
JV @ ET</t>
    </r>
    <r>
      <rPr>
        <sz val="10"/>
        <color rgb="FFFF0000"/>
        <rFont val="Century Gothic"/>
        <family val="2"/>
        <scheme val="minor"/>
      </rPr>
      <t xml:space="preserve">
</t>
    </r>
    <r>
      <rPr>
        <b/>
        <sz val="10"/>
        <color rgb="FFFF0000"/>
        <rFont val="Century Gothic"/>
        <family val="2"/>
        <scheme val="minor"/>
      </rPr>
      <t xml:space="preserve">confirmed
</t>
    </r>
    <r>
      <rPr>
        <sz val="10"/>
        <rFont val="Century Gothic"/>
        <family val="2"/>
        <scheme val="minor"/>
      </rPr>
      <t>B PRAC/WR OFF</t>
    </r>
  </si>
  <si>
    <t>VAR @ EDISON
JV @ SJHHS
confirmed
2:30 start</t>
  </si>
  <si>
    <r>
      <t xml:space="preserve">VAR @ SJHHS
JV @ J SERRA
</t>
    </r>
    <r>
      <rPr>
        <b/>
        <strike/>
        <sz val="10"/>
        <color theme="1" tint="0.14996795556505021"/>
        <rFont val="Century Gothic"/>
        <family val="2"/>
        <scheme val="minor"/>
      </rPr>
      <t>RAIN OUT</t>
    </r>
  </si>
  <si>
    <r>
      <t xml:space="preserve">VAR @ LHHS
JV PRAC 6th
</t>
    </r>
    <r>
      <rPr>
        <b/>
        <strike/>
        <sz val="10"/>
        <color theme="1" tint="0.14996795556505021"/>
        <rFont val="Century Gothic"/>
        <family val="2"/>
        <scheme val="minor"/>
      </rPr>
      <t>RAIN OUT</t>
    </r>
  </si>
  <si>
    <r>
      <t xml:space="preserve">VAR @ SJHHS
JV @ SCHS
</t>
    </r>
    <r>
      <rPr>
        <b/>
        <strike/>
        <sz val="10"/>
        <color theme="1" tint="0.14996795556505021"/>
        <rFont val="Century Gothic"/>
        <family val="2"/>
        <scheme val="minor"/>
      </rPr>
      <t>RAIN OUT</t>
    </r>
  </si>
  <si>
    <t>VAR @ DHHS
JV @ SJHHS
confirmed
(Bye date)</t>
  </si>
  <si>
    <t>G PRAC
1:20 - 3:10</t>
  </si>
  <si>
    <r>
      <t xml:space="preserve">G PRAC
1:20 - 3:10 </t>
    </r>
    <r>
      <rPr>
        <b/>
        <sz val="10"/>
        <color rgb="FFFF0000"/>
        <rFont val="Century Gothic"/>
        <family val="2"/>
        <scheme val="minor"/>
      </rPr>
      <t>TBD</t>
    </r>
  </si>
  <si>
    <r>
      <t xml:space="preserve">G Prac 2:30 - 4:15
B Prac OFF
</t>
    </r>
    <r>
      <rPr>
        <b/>
        <sz val="10"/>
        <color rgb="FFFF0000"/>
        <rFont val="Century Gothic"/>
        <family val="2"/>
        <scheme val="minor"/>
      </rPr>
      <t>PD</t>
    </r>
  </si>
  <si>
    <r>
      <t xml:space="preserve">CIF WC TBD  </t>
    </r>
    <r>
      <rPr>
        <b/>
        <sz val="10"/>
        <color rgb="FFFF0000"/>
        <rFont val="Century Gothic"/>
        <family val="2"/>
        <scheme val="minor"/>
      </rPr>
      <t>or</t>
    </r>
    <r>
      <rPr>
        <b/>
        <sz val="10"/>
        <color theme="1" tint="0.14999847407452621"/>
        <rFont val="Century Gothic"/>
        <family val="2"/>
        <scheme val="minor"/>
      </rPr>
      <t xml:space="preserve">
G PRAC
1:20 - 3:10</t>
    </r>
  </si>
  <si>
    <r>
      <t xml:space="preserve">CIF SEMIS TBD  </t>
    </r>
    <r>
      <rPr>
        <b/>
        <sz val="10"/>
        <color rgb="FFFF0000"/>
        <rFont val="Century Gothic"/>
        <family val="2"/>
        <scheme val="minor"/>
      </rPr>
      <t>or</t>
    </r>
    <r>
      <rPr>
        <b/>
        <sz val="10"/>
        <color theme="1" tint="0.14999847407452621"/>
        <rFont val="Century Gothic"/>
        <family val="2"/>
        <scheme val="minor"/>
      </rPr>
      <t xml:space="preserve">
</t>
    </r>
    <r>
      <rPr>
        <b/>
        <sz val="10"/>
        <color rgb="FFFF0000"/>
        <rFont val="Century Gothic"/>
        <family val="2"/>
        <scheme val="minor"/>
      </rPr>
      <t>OFF</t>
    </r>
  </si>
  <si>
    <r>
      <t xml:space="preserve">CIF RD 1 TBD  </t>
    </r>
    <r>
      <rPr>
        <b/>
        <sz val="10"/>
        <color rgb="FFFF0000"/>
        <rFont val="Century Gothic"/>
        <family val="2"/>
        <scheme val="minor"/>
      </rPr>
      <t>or
OFF</t>
    </r>
  </si>
  <si>
    <r>
      <t xml:space="preserve">CIF RD 2 TBD  </t>
    </r>
    <r>
      <rPr>
        <b/>
        <sz val="10"/>
        <color rgb="FFFF0000"/>
        <rFont val="Century Gothic"/>
        <family val="2"/>
        <scheme val="minor"/>
      </rPr>
      <t>or
OFF</t>
    </r>
  </si>
  <si>
    <r>
      <t xml:space="preserve">CIF RD 3 TBD  </t>
    </r>
    <r>
      <rPr>
        <b/>
        <sz val="10"/>
        <color rgb="FFFF0000"/>
        <rFont val="Century Gothic"/>
        <family val="2"/>
        <scheme val="minor"/>
      </rPr>
      <t>or
OFF</t>
    </r>
  </si>
  <si>
    <r>
      <t xml:space="preserve">CIF FINALS TBD </t>
    </r>
    <r>
      <rPr>
        <b/>
        <sz val="10"/>
        <color rgb="FFFF0000"/>
        <rFont val="Century Gothic"/>
        <family val="2"/>
        <scheme val="minor"/>
      </rPr>
      <t>or
OFF</t>
    </r>
  </si>
  <si>
    <r>
      <rPr>
        <b/>
        <sz val="10"/>
        <color theme="1" tint="0.14999847407452621"/>
        <rFont val="Century Gothic"/>
        <family val="2"/>
        <scheme val="minor"/>
      </rPr>
      <t>Veterans Day</t>
    </r>
    <r>
      <rPr>
        <sz val="10"/>
        <color theme="1" tint="0.14999847407452621"/>
        <rFont val="Century Gothic"/>
        <family val="1"/>
        <scheme val="minor"/>
      </rPr>
      <t xml:space="preserve"> </t>
    </r>
    <r>
      <rPr>
        <b/>
        <sz val="10"/>
        <color rgb="FFFF0000"/>
        <rFont val="Century Gothic"/>
        <family val="2"/>
        <scheme val="minor"/>
      </rPr>
      <t>OFF</t>
    </r>
    <r>
      <rPr>
        <sz val="10"/>
        <color theme="1" tint="0.14999847407452621"/>
        <rFont val="Century Gothic"/>
        <family val="1"/>
        <scheme val="minor"/>
      </rPr>
      <t xml:space="preserve">
</t>
    </r>
    <r>
      <rPr>
        <b/>
        <sz val="10"/>
        <color rgb="FFFF0000"/>
        <rFont val="Century Gothic"/>
        <family val="2"/>
        <scheme val="minor"/>
      </rPr>
      <t>or</t>
    </r>
    <r>
      <rPr>
        <sz val="10"/>
        <color theme="1" tint="0.14999847407452621"/>
        <rFont val="Century Gothic"/>
        <family val="1"/>
        <scheme val="minor"/>
      </rPr>
      <t xml:space="preserve">
</t>
    </r>
    <r>
      <rPr>
        <b/>
        <sz val="10"/>
        <color rgb="FFFF0000"/>
        <rFont val="Century Gothic"/>
        <family val="2"/>
        <scheme val="minor"/>
      </rPr>
      <t>G PRAC TBD</t>
    </r>
  </si>
  <si>
    <t xml:space="preserve">Photos 1:00
G PRAC - 3:10
</t>
  </si>
  <si>
    <r>
      <rPr>
        <b/>
        <sz val="10"/>
        <color rgb="FFFF0000"/>
        <rFont val="Century Gothic"/>
        <family val="2"/>
        <scheme val="minor"/>
      </rPr>
      <t>Labor Day OFF</t>
    </r>
    <r>
      <rPr>
        <sz val="10"/>
        <color theme="1" tint="0.14999847407452621"/>
        <rFont val="Century Gothic"/>
        <family val="1"/>
        <scheme val="minor"/>
      </rPr>
      <t xml:space="preserve">
</t>
    </r>
  </si>
  <si>
    <r>
      <rPr>
        <b/>
        <sz val="10"/>
        <color theme="1" tint="0.14999847407452621"/>
        <rFont val="Century Gothic"/>
        <family val="2"/>
        <scheme val="minor"/>
      </rPr>
      <t>G PRAC
1:20 - 3:10
(Bye date)</t>
    </r>
    <r>
      <rPr>
        <sz val="10"/>
        <color theme="1" tint="0.14999847407452621"/>
        <rFont val="Century Gothic"/>
        <family val="1"/>
        <scheme val="minor"/>
      </rPr>
      <t xml:space="preserve">
</t>
    </r>
    <r>
      <rPr>
        <b/>
        <sz val="10"/>
        <color rgb="FFFF0000"/>
        <rFont val="Century Gothic"/>
        <family val="2"/>
        <scheme val="minor"/>
      </rPr>
      <t xml:space="preserve">Grudge Match? </t>
    </r>
  </si>
  <si>
    <t>VAR @ SJHHS
JV @ THHS
confirmed</t>
  </si>
  <si>
    <t>VAR @ CREAN
JV @ SJHHS
confirmed</t>
  </si>
  <si>
    <t>VAR @ SJHHS
JV @ J SERRA
confirmed</t>
  </si>
  <si>
    <t>CIF draw 
cifss.org</t>
  </si>
  <si>
    <t>T3 4:00 7:00</t>
  </si>
  <si>
    <r>
      <t xml:space="preserve">Summer School
8:00 - 1:00
</t>
    </r>
    <r>
      <rPr>
        <b/>
        <sz val="10"/>
        <color theme="5" tint="-0.249977111117893"/>
        <rFont val="Century Gothic"/>
        <family val="2"/>
        <scheme val="minor"/>
      </rPr>
      <t>T3 4:00 7:00</t>
    </r>
  </si>
  <si>
    <t>T3 8:00 - 1:00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</si>
</sst>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d"/>
  </numFmts>
  <fonts count="37" x14ac:knownFonts="1">
    <font>
      <sz val="11"/>
      <color theme="1" tint="0.24994659260841701"/>
      <name val="Century Gothic"/>
      <family val="2"/>
      <scheme val="minor"/>
    </font>
    <font>
      <sz val="8"/>
      <name val="Arial"/>
      <family val="2"/>
    </font>
    <font>
      <b/>
      <sz val="11"/>
      <color theme="0"/>
      <name val="Century Gothic"/>
      <family val="2"/>
      <scheme val="minor"/>
    </font>
    <font>
      <b/>
      <sz val="14"/>
      <color theme="0"/>
      <name val="Century Gothic"/>
      <family val="2"/>
      <scheme val="minor"/>
    </font>
    <font>
      <sz val="35"/>
      <color theme="4"/>
      <name val="Century Gothic"/>
      <family val="2"/>
      <scheme val="minor"/>
    </font>
    <font>
      <sz val="12"/>
      <color theme="4" tint="-0.24994659260841701"/>
      <name val="Century Gothic"/>
      <family val="1"/>
      <scheme val="major"/>
    </font>
    <font>
      <sz val="11"/>
      <color theme="1" tint="0.34998626667073579"/>
      <name val="Century Gothic"/>
      <family val="2"/>
      <scheme val="minor"/>
    </font>
    <font>
      <sz val="11"/>
      <color theme="4" tint="-0.24994659260841701"/>
      <name val="Century Gothic"/>
      <family val="2"/>
      <scheme val="minor"/>
    </font>
    <font>
      <sz val="11"/>
      <color indexed="63"/>
      <name val="Century Gothic"/>
      <family val="2"/>
      <scheme val="minor"/>
    </font>
    <font>
      <sz val="11"/>
      <name val="Century Gothic"/>
      <family val="2"/>
      <scheme val="minor"/>
    </font>
    <font>
      <b/>
      <sz val="11"/>
      <color theme="1" tint="0.34998626667073579"/>
      <name val="Century Gothic"/>
      <family val="2"/>
      <scheme val="minor"/>
    </font>
    <font>
      <sz val="11"/>
      <color theme="1" tint="0.24994659260841701"/>
      <name val="Century Gothic"/>
      <family val="2"/>
      <scheme val="minor"/>
    </font>
    <font>
      <sz val="11"/>
      <color theme="1" tint="0.14999847407452621"/>
      <name val="Century Gothic"/>
      <family val="1"/>
      <scheme val="minor"/>
    </font>
    <font>
      <sz val="35"/>
      <color theme="1" tint="0.14999847407452621"/>
      <name val="Century Gothic"/>
      <family val="1"/>
      <scheme val="minor"/>
    </font>
    <font>
      <sz val="12"/>
      <color theme="1" tint="0.14999847407452621"/>
      <name val="Century Gothic"/>
      <family val="1"/>
      <scheme val="minor"/>
    </font>
    <font>
      <sz val="10"/>
      <color theme="1" tint="0.14999847407452621"/>
      <name val="Century Gothic"/>
      <family val="1"/>
      <scheme val="minor"/>
    </font>
    <font>
      <sz val="12"/>
      <name val="Century Gothic"/>
      <family val="1"/>
      <scheme val="minor"/>
    </font>
    <font>
      <b/>
      <sz val="36"/>
      <color theme="8" tint="-0.499984740745262"/>
      <name val="Century Gothic"/>
      <family val="1"/>
      <scheme val="major"/>
    </font>
    <font>
      <b/>
      <sz val="36"/>
      <color theme="9" tint="-0.499984740745262"/>
      <name val="Century Gothic"/>
      <family val="1"/>
      <scheme val="major"/>
    </font>
    <font>
      <b/>
      <sz val="36"/>
      <color theme="5" tint="-0.499984740745262"/>
      <name val="Century Gothic"/>
      <family val="1"/>
      <scheme val="major"/>
    </font>
    <font>
      <b/>
      <sz val="36"/>
      <color theme="7" tint="-0.499984740745262"/>
      <name val="Century Gothic"/>
      <family val="1"/>
      <scheme val="major"/>
    </font>
    <font>
      <b/>
      <sz val="10"/>
      <color theme="1" tint="0.14999847407452621"/>
      <name val="Century Gothic"/>
      <family val="2"/>
      <scheme val="minor"/>
    </font>
    <font>
      <b/>
      <sz val="10"/>
      <name val="Century Gothic"/>
      <family val="2"/>
      <scheme val="minor"/>
    </font>
    <font>
      <b/>
      <sz val="10"/>
      <color rgb="FFFF0000"/>
      <name val="Century Gothic"/>
      <family val="2"/>
      <scheme val="minor"/>
    </font>
    <font>
      <b/>
      <sz val="10"/>
      <color rgb="FF0070C0"/>
      <name val="Century Gothic"/>
      <family val="2"/>
      <scheme val="minor"/>
    </font>
    <font>
      <b/>
      <sz val="10"/>
      <color rgb="FF92D050"/>
      <name val="Century Gothic"/>
      <family val="2"/>
      <scheme val="minor"/>
    </font>
    <font>
      <b/>
      <sz val="10"/>
      <color rgb="FF00B0F0"/>
      <name val="Century Gothic"/>
      <family val="2"/>
      <scheme val="minor"/>
    </font>
    <font>
      <b/>
      <sz val="9"/>
      <color rgb="FFFF0000"/>
      <name val="Century Gothic"/>
      <family val="2"/>
      <scheme val="minor"/>
    </font>
    <font>
      <b/>
      <sz val="8"/>
      <color theme="1" tint="0.14999847407452621"/>
      <name val="Century Gothic"/>
      <family val="2"/>
      <scheme val="minor"/>
    </font>
    <font>
      <sz val="9"/>
      <color theme="1" tint="0.14999847407452621"/>
      <name val="Century Gothic"/>
      <family val="2"/>
      <scheme val="minor"/>
    </font>
    <font>
      <b/>
      <sz val="10"/>
      <color rgb="FF00B050"/>
      <name val="Century Gothic"/>
      <family val="2"/>
      <scheme val="minor"/>
    </font>
    <font>
      <sz val="10"/>
      <name val="Century Gothic"/>
      <family val="2"/>
      <scheme val="minor"/>
    </font>
    <font>
      <sz val="10"/>
      <color rgb="FFFF0000"/>
      <name val="Century Gothic"/>
      <family val="2"/>
      <scheme val="minor"/>
    </font>
    <font>
      <sz val="10"/>
      <color rgb="FFFF0000"/>
      <name val="Century Gothic"/>
      <family val="1"/>
      <scheme val="minor"/>
    </font>
    <font>
      <b/>
      <strike/>
      <sz val="10"/>
      <color theme="1" tint="0.14996795556505021"/>
      <name val="Century Gothic"/>
      <family val="2"/>
      <scheme val="minor"/>
    </font>
    <font>
      <sz val="10"/>
      <color theme="1" tint="0.14999847407452621"/>
      <name val="Century Gothic"/>
      <family val="2"/>
      <scheme val="minor"/>
    </font>
    <font>
      <b/>
      <sz val="10"/>
      <color theme="5" tint="-0.249977111117893"/>
      <name val="Century Gothic"/>
      <family val="2"/>
      <scheme val="minor"/>
    </font>
  </fonts>
  <fills count="20">
    <fill>
      <patternFill patternType="none"/>
    </fill>
    <fill>
      <patternFill patternType="gray125"/>
    </fill>
    <fill>
      <patternFill patternType="solid">
        <fgColor theme="4" tint="0.59999389629810485"/>
        <bgColor indexed="65"/>
      </patternFill>
    </fill>
    <fill>
      <patternFill patternType="solid">
        <fgColor theme="4"/>
      </patternFill>
    </fill>
    <fill>
      <patternFill patternType="solid">
        <fgColor theme="8"/>
      </patternFill>
    </fill>
    <fill>
      <patternFill patternType="solid">
        <fgColor theme="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</fills>
  <borders count="32">
    <border>
      <left/>
      <right/>
      <top/>
      <bottom/>
      <diagonal/>
    </border>
    <border>
      <left style="thin">
        <color theme="4" tint="0.39994506668294322"/>
      </left>
      <right style="thin">
        <color theme="4" tint="0.39994506668294322"/>
      </right>
      <top style="thin">
        <color theme="4" tint="0.39994506668294322"/>
      </top>
      <bottom style="thin">
        <color theme="4" tint="0.39994506668294322"/>
      </bottom>
      <diagonal/>
    </border>
    <border>
      <left style="thick">
        <color theme="1" tint="0.499984740745262"/>
      </left>
      <right style="thick">
        <color theme="1" tint="0.499984740745262"/>
      </right>
      <top style="thick">
        <color theme="1" tint="0.499984740745262"/>
      </top>
      <bottom style="thick">
        <color theme="1" tint="0.499984740745262"/>
      </bottom>
      <diagonal/>
    </border>
    <border>
      <left/>
      <right/>
      <top/>
      <bottom style="medium">
        <color theme="4" tint="-0.24994659260841701"/>
      </bottom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0"/>
      </left>
      <right/>
      <top/>
      <bottom/>
      <diagonal/>
    </border>
    <border>
      <left/>
      <right/>
      <top/>
      <bottom style="thin">
        <color theme="8" tint="0.59996337778862885"/>
      </bottom>
      <diagonal/>
    </border>
    <border>
      <left style="thin">
        <color theme="8" tint="0.59996337778862885"/>
      </left>
      <right style="thin">
        <color theme="8" tint="0.59996337778862885"/>
      </right>
      <top style="thin">
        <color theme="8" tint="0.59996337778862885"/>
      </top>
      <bottom style="thin">
        <color theme="8" tint="0.59996337778862885"/>
      </bottom>
      <diagonal/>
    </border>
    <border>
      <left style="thin">
        <color theme="8" tint="0.59996337778862885"/>
      </left>
      <right style="thin">
        <color theme="8" tint="0.59996337778862885"/>
      </right>
      <top style="thin">
        <color theme="8" tint="0.59996337778862885"/>
      </top>
      <bottom/>
      <diagonal/>
    </border>
    <border>
      <left style="thin">
        <color theme="8" tint="0.59996337778862885"/>
      </left>
      <right style="thin">
        <color theme="8" tint="0.59996337778862885"/>
      </right>
      <top/>
      <bottom style="thin">
        <color theme="8" tint="0.59996337778862885"/>
      </bottom>
      <diagonal/>
    </border>
    <border>
      <left/>
      <right style="thin">
        <color theme="8" tint="0.59996337778862885"/>
      </right>
      <top style="thin">
        <color theme="8" tint="0.59996337778862885"/>
      </top>
      <bottom/>
      <diagonal/>
    </border>
    <border>
      <left/>
      <right style="thin">
        <color theme="8" tint="0.59996337778862885"/>
      </right>
      <top/>
      <bottom style="thin">
        <color theme="8" tint="0.59996337778862885"/>
      </bottom>
      <diagonal/>
    </border>
    <border>
      <left/>
      <right/>
      <top style="thin">
        <color theme="8" tint="0.59996337778862885"/>
      </top>
      <bottom/>
      <diagonal/>
    </border>
    <border>
      <left style="thin">
        <color theme="9" tint="0.59996337778862885"/>
      </left>
      <right style="thin">
        <color theme="9" tint="0.59996337778862885"/>
      </right>
      <top style="thin">
        <color theme="9" tint="0.59996337778862885"/>
      </top>
      <bottom/>
      <diagonal/>
    </border>
    <border>
      <left style="thin">
        <color theme="9" tint="0.59996337778862885"/>
      </left>
      <right style="thin">
        <color theme="9" tint="0.59996337778862885"/>
      </right>
      <top/>
      <bottom style="thin">
        <color theme="9" tint="0.59996337778862885"/>
      </bottom>
      <diagonal/>
    </border>
    <border>
      <left/>
      <right/>
      <top/>
      <bottom style="thin">
        <color theme="9" tint="0.59996337778862885"/>
      </bottom>
      <diagonal/>
    </border>
    <border>
      <left/>
      <right style="thin">
        <color theme="9" tint="0.59996337778862885"/>
      </right>
      <top/>
      <bottom style="thin">
        <color theme="9" tint="0.59996337778862885"/>
      </bottom>
      <diagonal/>
    </border>
    <border>
      <left/>
      <right/>
      <top style="thin">
        <color theme="9" tint="0.59996337778862885"/>
      </top>
      <bottom/>
      <diagonal/>
    </border>
    <border>
      <left/>
      <right style="thin">
        <color theme="9" tint="0.59996337778862885"/>
      </right>
      <top style="thin">
        <color theme="9" tint="0.59996337778862885"/>
      </top>
      <bottom/>
      <diagonal/>
    </border>
    <border>
      <left style="thin">
        <color theme="7" tint="0.59996337778862885"/>
      </left>
      <right style="thin">
        <color theme="7" tint="0.59996337778862885"/>
      </right>
      <top style="thin">
        <color theme="7" tint="0.59996337778862885"/>
      </top>
      <bottom/>
      <diagonal/>
    </border>
    <border>
      <left style="thin">
        <color theme="7" tint="0.59996337778862885"/>
      </left>
      <right style="thin">
        <color theme="7" tint="0.59996337778862885"/>
      </right>
      <top/>
      <bottom style="thin">
        <color theme="7" tint="0.59996337778862885"/>
      </bottom>
      <diagonal/>
    </border>
    <border>
      <left/>
      <right/>
      <top/>
      <bottom style="thin">
        <color theme="7" tint="0.59996337778862885"/>
      </bottom>
      <diagonal/>
    </border>
    <border>
      <left/>
      <right style="thin">
        <color theme="7" tint="0.59996337778862885"/>
      </right>
      <top/>
      <bottom style="thin">
        <color theme="7" tint="0.59996337778862885"/>
      </bottom>
      <diagonal/>
    </border>
    <border>
      <left/>
      <right/>
      <top style="thin">
        <color theme="7" tint="0.59996337778862885"/>
      </top>
      <bottom/>
      <diagonal/>
    </border>
    <border>
      <left/>
      <right style="thin">
        <color theme="7" tint="0.59996337778862885"/>
      </right>
      <top style="thin">
        <color theme="7" tint="0.59996337778862885"/>
      </top>
      <bottom/>
      <diagonal/>
    </border>
    <border>
      <left style="thin">
        <color theme="5" tint="0.59996337778862885"/>
      </left>
      <right style="thin">
        <color theme="5" tint="0.59996337778862885"/>
      </right>
      <top style="thin">
        <color theme="5" tint="0.59996337778862885"/>
      </top>
      <bottom/>
      <diagonal/>
    </border>
    <border>
      <left style="thin">
        <color theme="5" tint="0.59996337778862885"/>
      </left>
      <right style="thin">
        <color theme="5" tint="0.59996337778862885"/>
      </right>
      <top/>
      <bottom style="thin">
        <color theme="5" tint="0.59996337778862885"/>
      </bottom>
      <diagonal/>
    </border>
    <border>
      <left/>
      <right/>
      <top/>
      <bottom style="thin">
        <color theme="5" tint="0.59996337778862885"/>
      </bottom>
      <diagonal/>
    </border>
    <border>
      <left/>
      <right style="thin">
        <color theme="5" tint="0.59996337778862885"/>
      </right>
      <top/>
      <bottom style="thin">
        <color theme="5" tint="0.59996337778862885"/>
      </bottom>
      <diagonal/>
    </border>
    <border>
      <left/>
      <right/>
      <top style="thin">
        <color theme="5" tint="0.59996337778862885"/>
      </top>
      <bottom/>
      <diagonal/>
    </border>
    <border>
      <left/>
      <right style="thin">
        <color theme="5" tint="0.59996337778862885"/>
      </right>
      <top style="thin">
        <color theme="5" tint="0.59996337778862885"/>
      </top>
      <bottom/>
      <diagonal/>
    </border>
  </borders>
  <cellStyleXfs count="17">
    <xf numFmtId="0" fontId="0" fillId="0" borderId="0">
      <alignment vertical="top"/>
    </xf>
    <xf numFmtId="0" fontId="8" fillId="2" borderId="0" applyNumberFormat="0" applyBorder="0" applyAlignment="0" applyProtection="0"/>
    <xf numFmtId="0" fontId="7" fillId="0" borderId="3" applyNumberFormat="0" applyFill="0" applyProtection="0">
      <alignment horizontal="left" vertical="center" indent="1"/>
    </xf>
    <xf numFmtId="0" fontId="2" fillId="3" borderId="1" applyNumberFormat="0" applyAlignment="0" applyProtection="0"/>
    <xf numFmtId="0" fontId="3" fillId="4" borderId="2" applyNumberFormat="0" applyProtection="0">
      <alignment vertical="center"/>
    </xf>
    <xf numFmtId="0" fontId="4" fillId="0" borderId="0" applyFill="0" applyBorder="0" applyProtection="0">
      <alignment vertical="center"/>
    </xf>
    <xf numFmtId="43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2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0" fillId="5" borderId="0" applyBorder="0" applyProtection="0">
      <alignment horizontal="left" vertical="top" wrapText="1" indent="1"/>
    </xf>
    <xf numFmtId="164" fontId="6" fillId="0" borderId="0">
      <alignment horizontal="left" indent="1"/>
    </xf>
    <xf numFmtId="0" fontId="9" fillId="5" borderId="0" applyNumberFormat="0" applyFont="0" applyBorder="0" applyAlignment="0">
      <alignment horizontal="left" vertical="center" indent="1"/>
    </xf>
    <xf numFmtId="0" fontId="5" fillId="0" borderId="0">
      <alignment horizontal="left" indent="1"/>
    </xf>
    <xf numFmtId="0" fontId="7" fillId="0" borderId="0" applyFill="0" applyProtection="0"/>
    <xf numFmtId="0" fontId="11" fillId="0" borderId="0" applyFill="0" applyProtection="0"/>
  </cellStyleXfs>
  <cellXfs count="99">
    <xf numFmtId="0" fontId="0" fillId="0" borderId="0" xfId="0">
      <alignment vertical="top"/>
    </xf>
    <xf numFmtId="0" fontId="12" fillId="0" borderId="0" xfId="0" applyFont="1">
      <alignment vertical="top"/>
    </xf>
    <xf numFmtId="0" fontId="12" fillId="0" borderId="0" xfId="2" applyFont="1" applyFill="1" applyBorder="1" applyAlignment="1">
      <alignment vertical="center"/>
    </xf>
    <xf numFmtId="0" fontId="13" fillId="0" borderId="0" xfId="5" applyFont="1" applyFill="1" applyAlignment="1">
      <alignment horizontal="left" vertical="center"/>
    </xf>
    <xf numFmtId="0" fontId="14" fillId="0" borderId="0" xfId="0" applyFont="1" applyAlignment="1">
      <alignment horizontal="left" vertical="center" indent="1"/>
    </xf>
    <xf numFmtId="164" fontId="14" fillId="0" borderId="9" xfId="12" applyFont="1" applyBorder="1" applyAlignment="1">
      <alignment horizontal="right" vertical="center" indent="1"/>
    </xf>
    <xf numFmtId="164" fontId="14" fillId="0" borderId="9" xfId="13" applyNumberFormat="1" applyFont="1" applyFill="1" applyBorder="1" applyAlignment="1">
      <alignment horizontal="right" vertical="center" wrapText="1" indent="1"/>
    </xf>
    <xf numFmtId="0" fontId="16" fillId="6" borderId="4" xfId="2" applyFont="1" applyFill="1" applyBorder="1" applyAlignment="1">
      <alignment horizontal="center" vertical="center"/>
    </xf>
    <xf numFmtId="0" fontId="16" fillId="6" borderId="5" xfId="2" applyFont="1" applyFill="1" applyBorder="1" applyAlignment="1">
      <alignment horizontal="center" vertical="center"/>
    </xf>
    <xf numFmtId="0" fontId="16" fillId="6" borderId="6" xfId="2" applyFont="1" applyFill="1" applyBorder="1" applyAlignment="1">
      <alignment horizontal="center" vertical="center"/>
    </xf>
    <xf numFmtId="0" fontId="14" fillId="0" borderId="0" xfId="0" applyFont="1" applyAlignment="1">
      <alignment horizontal="center" vertical="center"/>
    </xf>
    <xf numFmtId="164" fontId="14" fillId="0" borderId="9" xfId="12" applyFont="1" applyBorder="1" applyAlignment="1">
      <alignment horizontal="right" indent="1"/>
    </xf>
    <xf numFmtId="164" fontId="14" fillId="0" borderId="11" xfId="12" applyFont="1" applyBorder="1" applyAlignment="1">
      <alignment horizontal="right" indent="1"/>
    </xf>
    <xf numFmtId="0" fontId="15" fillId="0" borderId="10" xfId="0" applyFont="1" applyBorder="1" applyAlignment="1">
      <alignment horizontal="left" vertical="top" wrapText="1" indent="1"/>
    </xf>
    <xf numFmtId="0" fontId="15" fillId="0" borderId="0" xfId="0" applyFont="1" applyAlignment="1">
      <alignment horizontal="left" vertical="top" wrapText="1" indent="1"/>
    </xf>
    <xf numFmtId="0" fontId="15" fillId="0" borderId="10" xfId="13" applyFont="1" applyFill="1" applyBorder="1" applyAlignment="1">
      <alignment horizontal="left" vertical="top" wrapText="1" indent="1"/>
    </xf>
    <xf numFmtId="0" fontId="12" fillId="0" borderId="8" xfId="16" applyFont="1" applyFill="1" applyBorder="1" applyAlignment="1">
      <alignment horizontal="center" vertical="center"/>
    </xf>
    <xf numFmtId="0" fontId="12" fillId="0" borderId="8" xfId="14" applyFont="1" applyBorder="1" applyAlignment="1">
      <alignment horizontal="center" vertical="center"/>
    </xf>
    <xf numFmtId="0" fontId="16" fillId="7" borderId="4" xfId="2" applyFont="1" applyFill="1" applyBorder="1" applyAlignment="1">
      <alignment horizontal="center" vertical="center"/>
    </xf>
    <xf numFmtId="0" fontId="16" fillId="7" borderId="5" xfId="2" applyFont="1" applyFill="1" applyBorder="1" applyAlignment="1">
      <alignment horizontal="center" vertical="center"/>
    </xf>
    <xf numFmtId="0" fontId="16" fillId="7" borderId="6" xfId="2" applyFont="1" applyFill="1" applyBorder="1" applyAlignment="1">
      <alignment horizontal="center" vertical="center"/>
    </xf>
    <xf numFmtId="0" fontId="16" fillId="8" borderId="4" xfId="2" applyFont="1" applyFill="1" applyBorder="1" applyAlignment="1">
      <alignment horizontal="center" vertical="center"/>
    </xf>
    <xf numFmtId="0" fontId="16" fillId="8" borderId="5" xfId="2" applyFont="1" applyFill="1" applyBorder="1" applyAlignment="1">
      <alignment horizontal="center" vertical="center"/>
    </xf>
    <xf numFmtId="0" fontId="16" fillId="8" borderId="6" xfId="2" applyFont="1" applyFill="1" applyBorder="1" applyAlignment="1">
      <alignment horizontal="center" vertical="center"/>
    </xf>
    <xf numFmtId="164" fontId="14" fillId="0" borderId="14" xfId="12" applyFont="1" applyBorder="1" applyAlignment="1">
      <alignment horizontal="right" indent="1"/>
    </xf>
    <xf numFmtId="0" fontId="15" fillId="0" borderId="15" xfId="13" applyFont="1" applyFill="1" applyBorder="1" applyAlignment="1">
      <alignment horizontal="left" vertical="top" wrapText="1" indent="1"/>
    </xf>
    <xf numFmtId="0" fontId="15" fillId="0" borderId="15" xfId="0" applyFont="1" applyBorder="1" applyAlignment="1">
      <alignment horizontal="left" vertical="top" wrapText="1" indent="1"/>
    </xf>
    <xf numFmtId="164" fontId="14" fillId="0" borderId="14" xfId="13" applyNumberFormat="1" applyFont="1" applyFill="1" applyBorder="1" applyAlignment="1">
      <alignment horizontal="right" vertical="center" wrapText="1" indent="1"/>
    </xf>
    <xf numFmtId="164" fontId="14" fillId="0" borderId="14" xfId="12" applyFont="1" applyBorder="1" applyAlignment="1">
      <alignment horizontal="right" vertical="center" indent="1"/>
    </xf>
    <xf numFmtId="0" fontId="16" fillId="9" borderId="4" xfId="2" applyFont="1" applyFill="1" applyBorder="1" applyAlignment="1">
      <alignment horizontal="center" vertical="center"/>
    </xf>
    <xf numFmtId="0" fontId="16" fillId="9" borderId="5" xfId="2" applyFont="1" applyFill="1" applyBorder="1" applyAlignment="1">
      <alignment horizontal="center" vertical="center"/>
    </xf>
    <xf numFmtId="0" fontId="16" fillId="9" borderId="6" xfId="2" applyFont="1" applyFill="1" applyBorder="1" applyAlignment="1">
      <alignment horizontal="center" vertical="center"/>
    </xf>
    <xf numFmtId="164" fontId="14" fillId="0" borderId="20" xfId="12" applyFont="1" applyBorder="1" applyAlignment="1">
      <alignment horizontal="right" indent="1"/>
    </xf>
    <xf numFmtId="0" fontId="15" fillId="0" borderId="21" xfId="13" applyFont="1" applyFill="1" applyBorder="1" applyAlignment="1">
      <alignment horizontal="left" vertical="top" wrapText="1" indent="1"/>
    </xf>
    <xf numFmtId="0" fontId="15" fillId="0" borderId="21" xfId="0" applyFont="1" applyBorder="1" applyAlignment="1">
      <alignment horizontal="left" vertical="top" wrapText="1" indent="1"/>
    </xf>
    <xf numFmtId="164" fontId="14" fillId="0" borderId="20" xfId="13" applyNumberFormat="1" applyFont="1" applyFill="1" applyBorder="1" applyAlignment="1">
      <alignment horizontal="right" vertical="center" wrapText="1" indent="1"/>
    </xf>
    <xf numFmtId="164" fontId="14" fillId="0" borderId="20" xfId="12" applyFont="1" applyBorder="1" applyAlignment="1">
      <alignment horizontal="right" vertical="center" indent="1"/>
    </xf>
    <xf numFmtId="164" fontId="14" fillId="0" borderId="26" xfId="12" applyFont="1" applyBorder="1" applyAlignment="1">
      <alignment horizontal="right" indent="1"/>
    </xf>
    <xf numFmtId="0" fontId="15" fillId="0" borderId="27" xfId="13" applyFont="1" applyFill="1" applyBorder="1" applyAlignment="1">
      <alignment horizontal="left" vertical="top" wrapText="1" indent="1"/>
    </xf>
    <xf numFmtId="0" fontId="15" fillId="0" borderId="27" xfId="0" applyFont="1" applyBorder="1" applyAlignment="1">
      <alignment horizontal="left" vertical="top" wrapText="1" indent="1"/>
    </xf>
    <xf numFmtId="164" fontId="14" fillId="0" borderId="26" xfId="13" applyNumberFormat="1" applyFont="1" applyFill="1" applyBorder="1" applyAlignment="1">
      <alignment horizontal="right" vertical="center" wrapText="1" indent="1"/>
    </xf>
    <xf numFmtId="164" fontId="14" fillId="0" borderId="26" xfId="12" applyFont="1" applyBorder="1" applyAlignment="1">
      <alignment horizontal="right" vertical="center" indent="1"/>
    </xf>
    <xf numFmtId="0" fontId="21" fillId="10" borderId="10" xfId="13" applyFont="1" applyFill="1" applyBorder="1" applyAlignment="1">
      <alignment horizontal="left" vertical="top" wrapText="1" indent="1"/>
    </xf>
    <xf numFmtId="0" fontId="22" fillId="10" borderId="10" xfId="0" applyFont="1" applyFill="1" applyBorder="1" applyAlignment="1">
      <alignment horizontal="left" vertical="top" wrapText="1" indent="1"/>
    </xf>
    <xf numFmtId="0" fontId="21" fillId="10" borderId="10" xfId="0" applyFont="1" applyFill="1" applyBorder="1" applyAlignment="1">
      <alignment horizontal="left" vertical="top" wrapText="1" indent="1"/>
    </xf>
    <xf numFmtId="0" fontId="21" fillId="10" borderId="15" xfId="13" applyFont="1" applyFill="1" applyBorder="1" applyAlignment="1">
      <alignment horizontal="left" vertical="top" wrapText="1" indent="1"/>
    </xf>
    <xf numFmtId="0" fontId="21" fillId="10" borderId="15" xfId="0" applyFont="1" applyFill="1" applyBorder="1" applyAlignment="1">
      <alignment horizontal="left" vertical="top" wrapText="1" indent="1"/>
    </xf>
    <xf numFmtId="0" fontId="21" fillId="12" borderId="15" xfId="0" applyFont="1" applyFill="1" applyBorder="1" applyAlignment="1">
      <alignment horizontal="left" vertical="top" wrapText="1" indent="1"/>
    </xf>
    <xf numFmtId="0" fontId="21" fillId="12" borderId="15" xfId="13" applyFont="1" applyFill="1" applyBorder="1" applyAlignment="1">
      <alignment horizontal="left" vertical="top" wrapText="1" indent="1"/>
    </xf>
    <xf numFmtId="0" fontId="21" fillId="11" borderId="15" xfId="13" applyFont="1" applyFill="1" applyBorder="1" applyAlignment="1">
      <alignment horizontal="left" vertical="top" wrapText="1" indent="1"/>
    </xf>
    <xf numFmtId="0" fontId="21" fillId="13" borderId="15" xfId="13" applyFont="1" applyFill="1" applyBorder="1" applyAlignment="1">
      <alignment horizontal="left" vertical="top" wrapText="1" indent="1"/>
    </xf>
    <xf numFmtId="0" fontId="21" fillId="13" borderId="15" xfId="0" applyFont="1" applyFill="1" applyBorder="1" applyAlignment="1">
      <alignment horizontal="left" vertical="top" wrapText="1" indent="1"/>
    </xf>
    <xf numFmtId="0" fontId="21" fillId="0" borderId="10" xfId="13" applyFont="1" applyFill="1" applyBorder="1" applyAlignment="1">
      <alignment horizontal="left" vertical="top" wrapText="1" indent="1"/>
    </xf>
    <xf numFmtId="0" fontId="23" fillId="0" borderId="10" xfId="13" applyFont="1" applyFill="1" applyBorder="1" applyAlignment="1">
      <alignment horizontal="left" vertical="top" wrapText="1" indent="1"/>
    </xf>
    <xf numFmtId="0" fontId="23" fillId="0" borderId="15" xfId="13" applyFont="1" applyFill="1" applyBorder="1" applyAlignment="1">
      <alignment horizontal="left" vertical="top" wrapText="1" indent="1"/>
    </xf>
    <xf numFmtId="0" fontId="23" fillId="0" borderId="21" xfId="0" applyFont="1" applyBorder="1" applyAlignment="1">
      <alignment horizontal="left" vertical="top" wrapText="1" indent="1"/>
    </xf>
    <xf numFmtId="0" fontId="21" fillId="0" borderId="21" xfId="0" applyFont="1" applyBorder="1" applyAlignment="1">
      <alignment horizontal="left" vertical="top" wrapText="1" indent="1"/>
    </xf>
    <xf numFmtId="0" fontId="21" fillId="0" borderId="21" xfId="13" applyFont="1" applyFill="1" applyBorder="1" applyAlignment="1">
      <alignment horizontal="left" vertical="top" wrapText="1" indent="1"/>
    </xf>
    <xf numFmtId="0" fontId="30" fillId="0" borderId="21" xfId="0" applyFont="1" applyBorder="1" applyAlignment="1">
      <alignment horizontal="left" vertical="top" wrapText="1" indent="1"/>
    </xf>
    <xf numFmtId="0" fontId="21" fillId="7" borderId="27" xfId="0" applyFont="1" applyFill="1" applyBorder="1" applyAlignment="1">
      <alignment horizontal="left" vertical="top" wrapText="1" indent="1"/>
    </xf>
    <xf numFmtId="0" fontId="21" fillId="7" borderId="27" xfId="13" applyFont="1" applyFill="1" applyBorder="1" applyAlignment="1">
      <alignment horizontal="left" vertical="top" wrapText="1" indent="1"/>
    </xf>
    <xf numFmtId="0" fontId="21" fillId="17" borderId="27" xfId="0" applyFont="1" applyFill="1" applyBorder="1" applyAlignment="1">
      <alignment horizontal="left" vertical="top" wrapText="1" indent="1"/>
    </xf>
    <xf numFmtId="0" fontId="21" fillId="17" borderId="27" xfId="13" applyFont="1" applyFill="1" applyBorder="1" applyAlignment="1">
      <alignment horizontal="left" vertical="top" wrapText="1" indent="1"/>
    </xf>
    <xf numFmtId="0" fontId="21" fillId="11" borderId="27" xfId="13" applyFont="1" applyFill="1" applyBorder="1" applyAlignment="1">
      <alignment horizontal="left" vertical="top" wrapText="1" indent="1"/>
    </xf>
    <xf numFmtId="0" fontId="21" fillId="14" borderId="27" xfId="13" applyFont="1" applyFill="1" applyBorder="1" applyAlignment="1">
      <alignment horizontal="left" vertical="top" wrapText="1" indent="1"/>
    </xf>
    <xf numFmtId="0" fontId="21" fillId="15" borderId="27" xfId="0" applyFont="1" applyFill="1" applyBorder="1" applyAlignment="1">
      <alignment horizontal="left" vertical="top" wrapText="1" indent="1"/>
    </xf>
    <xf numFmtId="0" fontId="21" fillId="17" borderId="10" xfId="0" applyFont="1" applyFill="1" applyBorder="1" applyAlignment="1">
      <alignment horizontal="left" vertical="top" wrapText="1" indent="1"/>
    </xf>
    <xf numFmtId="0" fontId="23" fillId="16" borderId="21" xfId="13" applyFont="1" applyFill="1" applyBorder="1" applyAlignment="1">
      <alignment horizontal="left" vertical="top" wrapText="1" indent="1"/>
    </xf>
    <xf numFmtId="0" fontId="32" fillId="16" borderId="21" xfId="13" applyFont="1" applyFill="1" applyBorder="1" applyAlignment="1">
      <alignment horizontal="left" vertical="top" wrapText="1" indent="1"/>
    </xf>
    <xf numFmtId="0" fontId="23" fillId="16" borderId="27" xfId="0" applyFont="1" applyFill="1" applyBorder="1" applyAlignment="1">
      <alignment horizontal="left" vertical="top" wrapText="1" indent="1"/>
    </xf>
    <xf numFmtId="0" fontId="21" fillId="19" borderId="27" xfId="0" applyFont="1" applyFill="1" applyBorder="1" applyAlignment="1">
      <alignment horizontal="left" vertical="top" wrapText="1" indent="1"/>
    </xf>
    <xf numFmtId="0" fontId="23" fillId="0" borderId="27" xfId="13" applyFont="1" applyFill="1" applyBorder="1" applyAlignment="1">
      <alignment horizontal="left" vertical="top" wrapText="1" indent="1"/>
    </xf>
    <xf numFmtId="0" fontId="23" fillId="0" borderId="27" xfId="0" applyFont="1" applyBorder="1" applyAlignment="1">
      <alignment horizontal="left" vertical="top" wrapText="1" indent="1"/>
    </xf>
    <xf numFmtId="0" fontId="35" fillId="0" borderId="27" xfId="0" applyFont="1" applyBorder="1" applyAlignment="1">
      <alignment horizontal="left" vertical="top" wrapText="1" indent="1"/>
    </xf>
    <xf numFmtId="0" fontId="21" fillId="18" borderId="27" xfId="13" applyFont="1" applyFill="1" applyBorder="1" applyAlignment="1">
      <alignment horizontal="left" vertical="top" wrapText="1" indent="1"/>
    </xf>
    <xf numFmtId="0" fontId="35" fillId="19" borderId="27" xfId="0" applyFont="1" applyFill="1" applyBorder="1" applyAlignment="1">
      <alignment horizontal="left" vertical="top" wrapText="1" indent="1"/>
    </xf>
    <xf numFmtId="0" fontId="23" fillId="16" borderId="27" xfId="13" applyFont="1" applyFill="1" applyBorder="1" applyAlignment="1">
      <alignment horizontal="left" vertical="top" wrapText="1" indent="1"/>
    </xf>
    <xf numFmtId="0" fontId="17" fillId="0" borderId="0" xfId="5" applyFont="1" applyFill="1" applyBorder="1">
      <alignment vertical="center"/>
    </xf>
    <xf numFmtId="0" fontId="12" fillId="0" borderId="13" xfId="11" applyFont="1" applyFill="1" applyBorder="1" applyAlignment="1">
      <alignment horizontal="left" vertical="center" wrapText="1" indent="1"/>
    </xf>
    <xf numFmtId="0" fontId="12" fillId="0" borderId="11" xfId="11" applyFont="1" applyFill="1" applyBorder="1" applyAlignment="1">
      <alignment horizontal="left" vertical="center" wrapText="1" indent="1"/>
    </xf>
    <xf numFmtId="0" fontId="15" fillId="0" borderId="7" xfId="11" applyFont="1" applyFill="1" applyBorder="1">
      <alignment horizontal="left" vertical="top" wrapText="1" indent="1"/>
    </xf>
    <xf numFmtId="0" fontId="15" fillId="0" borderId="12" xfId="11" applyFont="1" applyFill="1" applyBorder="1">
      <alignment horizontal="left" vertical="top" wrapText="1" indent="1"/>
    </xf>
    <xf numFmtId="0" fontId="16" fillId="6" borderId="0" xfId="15" applyFont="1" applyFill="1" applyAlignment="1">
      <alignment horizontal="center" vertical="center"/>
    </xf>
    <xf numFmtId="0" fontId="18" fillId="0" borderId="0" xfId="5" applyFont="1" applyFill="1" applyBorder="1">
      <alignment vertical="center"/>
    </xf>
    <xf numFmtId="0" fontId="12" fillId="0" borderId="18" xfId="11" applyFont="1" applyFill="1" applyBorder="1" applyAlignment="1">
      <alignment horizontal="left" vertical="center" wrapText="1" indent="1"/>
    </xf>
    <xf numFmtId="0" fontId="12" fillId="0" borderId="19" xfId="11" applyFont="1" applyFill="1" applyBorder="1" applyAlignment="1">
      <alignment horizontal="left" vertical="center" wrapText="1" indent="1"/>
    </xf>
    <xf numFmtId="0" fontId="15" fillId="0" borderId="16" xfId="11" applyFont="1" applyFill="1" applyBorder="1">
      <alignment horizontal="left" vertical="top" wrapText="1" indent="1"/>
    </xf>
    <xf numFmtId="0" fontId="15" fillId="0" borderId="17" xfId="11" applyFont="1" applyFill="1" applyBorder="1">
      <alignment horizontal="left" vertical="top" wrapText="1" indent="1"/>
    </xf>
    <xf numFmtId="0" fontId="20" fillId="0" borderId="0" xfId="5" applyFont="1" applyFill="1" applyBorder="1">
      <alignment vertical="center"/>
    </xf>
    <xf numFmtId="0" fontId="12" fillId="0" borderId="24" xfId="11" applyFont="1" applyFill="1" applyBorder="1" applyAlignment="1">
      <alignment horizontal="left" vertical="center" wrapText="1" indent="1"/>
    </xf>
    <xf numFmtId="0" fontId="12" fillId="0" borderId="25" xfId="11" applyFont="1" applyFill="1" applyBorder="1" applyAlignment="1">
      <alignment horizontal="left" vertical="center" wrapText="1" indent="1"/>
    </xf>
    <xf numFmtId="0" fontId="15" fillId="0" borderId="22" xfId="11" applyFont="1" applyFill="1" applyBorder="1">
      <alignment horizontal="left" vertical="top" wrapText="1" indent="1"/>
    </xf>
    <xf numFmtId="0" fontId="15" fillId="0" borderId="23" xfId="11" applyFont="1" applyFill="1" applyBorder="1">
      <alignment horizontal="left" vertical="top" wrapText="1" indent="1"/>
    </xf>
    <xf numFmtId="0" fontId="19" fillId="0" borderId="0" xfId="5" applyFont="1" applyFill="1" applyBorder="1">
      <alignment vertical="center"/>
    </xf>
    <xf numFmtId="0" fontId="12" fillId="0" borderId="30" xfId="11" applyFont="1" applyFill="1" applyBorder="1" applyAlignment="1">
      <alignment horizontal="left" vertical="center" wrapText="1" indent="1"/>
    </xf>
    <xf numFmtId="0" fontId="12" fillId="0" borderId="31" xfId="11" applyFont="1" applyFill="1" applyBorder="1" applyAlignment="1">
      <alignment horizontal="left" vertical="center" wrapText="1" indent="1"/>
    </xf>
    <xf numFmtId="0" fontId="15" fillId="0" borderId="28" xfId="11" applyFont="1" applyFill="1" applyBorder="1">
      <alignment horizontal="left" vertical="top" wrapText="1" indent="1"/>
    </xf>
    <xf numFmtId="0" fontId="15" fillId="0" borderId="29" xfId="11" applyFont="1" applyFill="1" applyBorder="1">
      <alignment horizontal="left" vertical="top" wrapText="1" indent="1"/>
    </xf>
    <xf numFmtId="0" fontId="36" fillId="0" borderId="21" xfId="0" applyFont="1" applyBorder="1" applyAlignment="1">
      <alignment horizontal="left" vertical="top" wrapText="1" indent="1"/>
    </xf>
  </cellXfs>
  <cellStyles count="17">
    <cellStyle name="40% - Accent1" xfId="1" builtinId="31" customBuiltin="1"/>
    <cellStyle name="Accent1" xfId="3" builtinId="29" customBuiltin="1"/>
    <cellStyle name="Accent5" xfId="4" builtinId="45" customBuiltin="1"/>
    <cellStyle name="Banded" xfId="13" xr:uid="{00000000-0005-0000-0000-000003000000}"/>
    <cellStyle name="Comma" xfId="6" builtinId="3" customBuiltin="1"/>
    <cellStyle name="Comma [0]" xfId="7" builtinId="6" customBuiltin="1"/>
    <cellStyle name="Currency" xfId="8" builtinId="4" customBuiltin="1"/>
    <cellStyle name="Currency [0]" xfId="9" builtinId="7" customBuiltin="1"/>
    <cellStyle name="Day" xfId="12" xr:uid="{00000000-0005-0000-0000-000008000000}"/>
    <cellStyle name="Heading 1" xfId="2" builtinId="16" customBuiltin="1"/>
    <cellStyle name="Heading 2" xfId="15" builtinId="17" customBuiltin="1"/>
    <cellStyle name="Heading 3" xfId="16" builtinId="18" customBuiltin="1"/>
    <cellStyle name="Heading 4" xfId="11" builtinId="19" customBuiltin="1"/>
    <cellStyle name="Normal" xfId="0" builtinId="0" customBuiltin="1"/>
    <cellStyle name="Percent" xfId="10" builtinId="5" customBuiltin="1"/>
    <cellStyle name="Settings Entry" xfId="14" xr:uid="{00000000-0005-0000-0000-00000F000000}"/>
    <cellStyle name="Title" xfId="5" builtinId="15" customBuiltin="1"/>
  </cellStyles>
  <dxfs count="24"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F1F2F5"/>
      <rgbColor rgb="00008080"/>
      <rgbColor rgb="00E4EAF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314265"/>
      <rgbColor rgb="00CCFFCC"/>
      <rgbColor rgb="00FFEECD"/>
      <rgbColor rgb="00D0D8E2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71778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4B4B4B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1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microsoft.com/office/2017/10/relationships/person" Target="persons/person.xml"/><Relationship Id="rId20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jpe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jpe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1</xdr:row>
      <xdr:rowOff>0</xdr:rowOff>
    </xdr:from>
    <xdr:to>
      <xdr:col>8</xdr:col>
      <xdr:colOff>0</xdr:colOff>
      <xdr:row>1</xdr:row>
      <xdr:rowOff>1143000</xdr:rowOff>
    </xdr:to>
    <xdr:pic>
      <xdr:nvPicPr>
        <xdr:cNvPr id="3" name="Picture 2" descr="Photo collage of word: Winter" title="Header Winter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hqprint">
          <a:extLst>
            <a:ext uri="{28A0092B-C50C-407E-A947-70E740481C1C}">
              <a14:useLocalDpi xmlns:a14="http://schemas.microsoft.com/office/drawing/2010/main"/>
            </a:ext>
          </a:extLst>
        </a:blip>
        <a:srcRect/>
        <a:stretch/>
      </xdr:blipFill>
      <xdr:spPr>
        <a:xfrm>
          <a:off x="3924300" y="114300"/>
          <a:ext cx="5067300" cy="1143000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1</xdr:row>
      <xdr:rowOff>0</xdr:rowOff>
    </xdr:from>
    <xdr:to>
      <xdr:col>8</xdr:col>
      <xdr:colOff>0</xdr:colOff>
      <xdr:row>1</xdr:row>
      <xdr:rowOff>1143000</xdr:rowOff>
    </xdr:to>
    <xdr:pic>
      <xdr:nvPicPr>
        <xdr:cNvPr id="4" name="Picture 3" descr="Photo collage of word: Fall" title="Header Fall">
          <a:extLst>
            <a:ext uri="{FF2B5EF4-FFF2-40B4-BE49-F238E27FC236}">
              <a16:creationId xmlns:a16="http://schemas.microsoft.com/office/drawing/2014/main" id="{00000000-0008-0000-0900-000004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r="-2"/>
        <a:stretch/>
      </xdr:blipFill>
      <xdr:spPr>
        <a:xfrm>
          <a:off x="3924300" y="114300"/>
          <a:ext cx="5067300" cy="1143000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1</xdr:row>
      <xdr:rowOff>0</xdr:rowOff>
    </xdr:from>
    <xdr:to>
      <xdr:col>8</xdr:col>
      <xdr:colOff>0</xdr:colOff>
      <xdr:row>1</xdr:row>
      <xdr:rowOff>1143000</xdr:rowOff>
    </xdr:to>
    <xdr:pic>
      <xdr:nvPicPr>
        <xdr:cNvPr id="4" name="Picture 3" descr="Photo collage of word: Fall" title="Header Fall">
          <a:extLst>
            <a:ext uri="{FF2B5EF4-FFF2-40B4-BE49-F238E27FC236}">
              <a16:creationId xmlns:a16="http://schemas.microsoft.com/office/drawing/2014/main" id="{00000000-0008-0000-0A00-000004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r="-2"/>
        <a:stretch/>
      </xdr:blipFill>
      <xdr:spPr>
        <a:xfrm>
          <a:off x="3924300" y="114300"/>
          <a:ext cx="5067300" cy="1143000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1</xdr:row>
      <xdr:rowOff>0</xdr:rowOff>
    </xdr:from>
    <xdr:to>
      <xdr:col>8</xdr:col>
      <xdr:colOff>0</xdr:colOff>
      <xdr:row>1</xdr:row>
      <xdr:rowOff>1143000</xdr:rowOff>
    </xdr:to>
    <xdr:pic>
      <xdr:nvPicPr>
        <xdr:cNvPr id="3" name="Picture 2" descr="Photo collage of word: Winter" title="Header Winter">
          <a:extLst>
            <a:ext uri="{FF2B5EF4-FFF2-40B4-BE49-F238E27FC236}">
              <a16:creationId xmlns:a16="http://schemas.microsoft.com/office/drawing/2014/main" id="{00000000-0008-0000-0B00-00000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hqprint">
          <a:extLst>
            <a:ext uri="{28A0092B-C50C-407E-A947-70E740481C1C}">
              <a14:useLocalDpi xmlns:a14="http://schemas.microsoft.com/office/drawing/2010/main"/>
            </a:ext>
          </a:extLst>
        </a:blip>
        <a:srcRect/>
        <a:stretch/>
      </xdr:blipFill>
      <xdr:spPr>
        <a:xfrm>
          <a:off x="3924300" y="114300"/>
          <a:ext cx="5067300" cy="11430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1</xdr:row>
      <xdr:rowOff>0</xdr:rowOff>
    </xdr:from>
    <xdr:to>
      <xdr:col>8</xdr:col>
      <xdr:colOff>0</xdr:colOff>
      <xdr:row>1</xdr:row>
      <xdr:rowOff>1143000</xdr:rowOff>
    </xdr:to>
    <xdr:pic>
      <xdr:nvPicPr>
        <xdr:cNvPr id="3" name="Picture 2" descr="Photo collage of word: Winter" title="Header Winter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hqprint">
          <a:extLst>
            <a:ext uri="{28A0092B-C50C-407E-A947-70E740481C1C}">
              <a14:useLocalDpi xmlns:a14="http://schemas.microsoft.com/office/drawing/2010/main"/>
            </a:ext>
          </a:extLst>
        </a:blip>
        <a:srcRect/>
        <a:stretch/>
      </xdr:blipFill>
      <xdr:spPr>
        <a:xfrm>
          <a:off x="3924300" y="114300"/>
          <a:ext cx="5067300" cy="11430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1</xdr:row>
      <xdr:rowOff>0</xdr:rowOff>
    </xdr:from>
    <xdr:to>
      <xdr:col>8</xdr:col>
      <xdr:colOff>0</xdr:colOff>
      <xdr:row>1</xdr:row>
      <xdr:rowOff>1143000</xdr:rowOff>
    </xdr:to>
    <xdr:pic>
      <xdr:nvPicPr>
        <xdr:cNvPr id="2" name="Picture 1" descr="Photo collage of word: Spring" title="Header Spring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hqprint">
          <a:extLst>
            <a:ext uri="{28A0092B-C50C-407E-A947-70E740481C1C}">
              <a14:useLocalDpi xmlns:a14="http://schemas.microsoft.com/office/drawing/2010/main"/>
            </a:ext>
          </a:extLst>
        </a:blip>
        <a:srcRect/>
        <a:stretch/>
      </xdr:blipFill>
      <xdr:spPr>
        <a:xfrm>
          <a:off x="3924300" y="114300"/>
          <a:ext cx="5067300" cy="114300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1</xdr:row>
      <xdr:rowOff>0</xdr:rowOff>
    </xdr:from>
    <xdr:to>
      <xdr:col>8</xdr:col>
      <xdr:colOff>0</xdr:colOff>
      <xdr:row>1</xdr:row>
      <xdr:rowOff>1143000</xdr:rowOff>
    </xdr:to>
    <xdr:pic>
      <xdr:nvPicPr>
        <xdr:cNvPr id="4" name="Picture 3" descr="Photo collage of word: Spring" title="Header Spring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hqprint">
          <a:extLst>
            <a:ext uri="{28A0092B-C50C-407E-A947-70E740481C1C}">
              <a14:useLocalDpi xmlns:a14="http://schemas.microsoft.com/office/drawing/2010/main"/>
            </a:ext>
          </a:extLst>
        </a:blip>
        <a:srcRect/>
        <a:stretch/>
      </xdr:blipFill>
      <xdr:spPr>
        <a:xfrm>
          <a:off x="3924300" y="114300"/>
          <a:ext cx="5067300" cy="114300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1</xdr:row>
      <xdr:rowOff>0</xdr:rowOff>
    </xdr:from>
    <xdr:to>
      <xdr:col>8</xdr:col>
      <xdr:colOff>0</xdr:colOff>
      <xdr:row>1</xdr:row>
      <xdr:rowOff>1143000</xdr:rowOff>
    </xdr:to>
    <xdr:pic>
      <xdr:nvPicPr>
        <xdr:cNvPr id="4" name="Picture 3" descr="Photo collage of word: Spring" title="Header Spring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hqprint">
          <a:extLst>
            <a:ext uri="{28A0092B-C50C-407E-A947-70E740481C1C}">
              <a14:useLocalDpi xmlns:a14="http://schemas.microsoft.com/office/drawing/2010/main"/>
            </a:ext>
          </a:extLst>
        </a:blip>
        <a:srcRect/>
        <a:stretch/>
      </xdr:blipFill>
      <xdr:spPr>
        <a:xfrm>
          <a:off x="3924300" y="114300"/>
          <a:ext cx="5067300" cy="114300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1</xdr:row>
      <xdr:rowOff>0</xdr:rowOff>
    </xdr:from>
    <xdr:to>
      <xdr:col>8</xdr:col>
      <xdr:colOff>0</xdr:colOff>
      <xdr:row>1</xdr:row>
      <xdr:rowOff>1143000</xdr:rowOff>
    </xdr:to>
    <xdr:pic>
      <xdr:nvPicPr>
        <xdr:cNvPr id="3" name="Picture 2" descr="Photo collage of word: Summer" title="Header Summer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hqprint">
          <a:extLst>
            <a:ext uri="{28A0092B-C50C-407E-A947-70E740481C1C}">
              <a14:useLocalDpi xmlns:a14="http://schemas.microsoft.com/office/drawing/2010/main"/>
            </a:ext>
          </a:extLst>
        </a:blip>
        <a:srcRect/>
        <a:stretch/>
      </xdr:blipFill>
      <xdr:spPr>
        <a:xfrm>
          <a:off x="3924300" y="114300"/>
          <a:ext cx="5067300" cy="114300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1</xdr:row>
      <xdr:rowOff>0</xdr:rowOff>
    </xdr:from>
    <xdr:to>
      <xdr:col>8</xdr:col>
      <xdr:colOff>0</xdr:colOff>
      <xdr:row>1</xdr:row>
      <xdr:rowOff>1143000</xdr:rowOff>
    </xdr:to>
    <xdr:pic>
      <xdr:nvPicPr>
        <xdr:cNvPr id="4" name="Picture 3" descr="Photo collage of word: Summer" title="Header Summer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hqprint">
          <a:extLst>
            <a:ext uri="{28A0092B-C50C-407E-A947-70E740481C1C}">
              <a14:useLocalDpi xmlns:a14="http://schemas.microsoft.com/office/drawing/2010/main"/>
            </a:ext>
          </a:extLst>
        </a:blip>
        <a:srcRect/>
        <a:stretch/>
      </xdr:blipFill>
      <xdr:spPr>
        <a:xfrm>
          <a:off x="3924300" y="114300"/>
          <a:ext cx="5067300" cy="1143000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1</xdr:row>
      <xdr:rowOff>0</xdr:rowOff>
    </xdr:from>
    <xdr:to>
      <xdr:col>8</xdr:col>
      <xdr:colOff>0</xdr:colOff>
      <xdr:row>1</xdr:row>
      <xdr:rowOff>1143000</xdr:rowOff>
    </xdr:to>
    <xdr:pic>
      <xdr:nvPicPr>
        <xdr:cNvPr id="4" name="Picture 3" descr="Photo collage of word: Summer" title="Header Summer">
          <a:extLst>
            <a:ext uri="{FF2B5EF4-FFF2-40B4-BE49-F238E27FC236}">
              <a16:creationId xmlns:a16="http://schemas.microsoft.com/office/drawing/2014/main" id="{00000000-0008-0000-0700-000004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hqprint">
          <a:extLst>
            <a:ext uri="{28A0092B-C50C-407E-A947-70E740481C1C}">
              <a14:useLocalDpi xmlns:a14="http://schemas.microsoft.com/office/drawing/2010/main"/>
            </a:ext>
          </a:extLst>
        </a:blip>
        <a:srcRect/>
        <a:stretch/>
      </xdr:blipFill>
      <xdr:spPr>
        <a:xfrm>
          <a:off x="3924300" y="114300"/>
          <a:ext cx="5067300" cy="114300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1</xdr:row>
      <xdr:rowOff>0</xdr:rowOff>
    </xdr:from>
    <xdr:to>
      <xdr:col>8</xdr:col>
      <xdr:colOff>0</xdr:colOff>
      <xdr:row>1</xdr:row>
      <xdr:rowOff>1143000</xdr:rowOff>
    </xdr:to>
    <xdr:pic>
      <xdr:nvPicPr>
        <xdr:cNvPr id="3" name="Picture 2" descr="Photo collage of word: Fall" title="Header Fall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r="-2"/>
        <a:stretch/>
      </xdr:blipFill>
      <xdr:spPr>
        <a:xfrm>
          <a:off x="3924300" y="114300"/>
          <a:ext cx="5067300" cy="1143000"/>
        </a:xfrm>
        <a:prstGeom prst="rect">
          <a:avLst/>
        </a:prstGeom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Custom 6">
      <a:majorFont>
        <a:latin typeface="Century Gothic"/>
        <a:ea typeface=""/>
        <a:cs typeface=""/>
      </a:majorFont>
      <a:minorFont>
        <a:latin typeface="Century Gothic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theme="8" tint="0.59999389629810485"/>
    <pageSetUpPr autoPageBreaks="0" fitToPage="1"/>
  </sheetPr>
  <dimension ref="B1:L15"/>
  <sheetViews>
    <sheetView showGridLines="0" showRowColHeaders="0" topLeftCell="A7" zoomScaleNormal="100" workbookViewId="0">
      <selection activeCell="G13" sqref="G13"/>
    </sheetView>
  </sheetViews>
  <sheetFormatPr defaultColWidth="8.75" defaultRowHeight="13.5" x14ac:dyDescent="0.25"/>
  <cols>
    <col min="1" max="1" width="1.58203125" style="1" customWidth="1"/>
    <col min="2" max="8" width="16.58203125" style="1" customWidth="1"/>
    <col min="9" max="9" width="1.58203125" style="1" customWidth="1"/>
    <col min="10" max="10" width="8.58203125" style="1" customWidth="1"/>
    <col min="11" max="12" width="12.25" style="1" customWidth="1"/>
    <col min="13" max="13" width="1.58203125" style="1" customWidth="1"/>
    <col min="14" max="16384" width="8.75" style="1"/>
  </cols>
  <sheetData>
    <row r="1" spans="2:12" ht="9" customHeight="1" x14ac:dyDescent="0.25">
      <c r="I1" s="1" t="s">
        <v>2</v>
      </c>
    </row>
    <row r="2" spans="2:12" ht="96" customHeight="1" x14ac:dyDescent="0.25">
      <c r="B2" s="77" t="str">
        <f>"January "&amp;CalendarYear</f>
        <v>January 2025</v>
      </c>
      <c r="C2" s="77"/>
      <c r="D2" s="77"/>
      <c r="E2" s="2"/>
      <c r="F2" s="2"/>
      <c r="G2" s="2"/>
      <c r="H2" s="3"/>
    </row>
    <row r="3" spans="2:12" s="10" customFormat="1" ht="24" customHeight="1" x14ac:dyDescent="0.25">
      <c r="B3" s="7" t="str">
        <f>WeekStart</f>
        <v>Sunday</v>
      </c>
      <c r="C3" s="8" t="str">
        <f t="shared" ref="C3:H3" si="0">TEXT(C4,"dddd")</f>
        <v>Monday</v>
      </c>
      <c r="D3" s="8" t="str">
        <f t="shared" si="0"/>
        <v>Tuesday</v>
      </c>
      <c r="E3" s="8" t="str">
        <f t="shared" si="0"/>
        <v>Wednesday</v>
      </c>
      <c r="F3" s="8" t="str">
        <f t="shared" si="0"/>
        <v>Thursday</v>
      </c>
      <c r="G3" s="8" t="str">
        <f t="shared" si="0"/>
        <v>Friday</v>
      </c>
      <c r="H3" s="9" t="str">
        <f t="shared" si="0"/>
        <v>Saturday</v>
      </c>
      <c r="K3" s="82" t="s">
        <v>3</v>
      </c>
      <c r="L3" s="82"/>
    </row>
    <row r="4" spans="2:12" s="4" customFormat="1" ht="24" customHeight="1" x14ac:dyDescent="0.35">
      <c r="B4" s="11">
        <f t="array" ref="B4:H4">DaysAndWeeks+DATE(CalendarYear,1,1)-WEEKDAY(DATE(CalendarYear,1,1),(WeekStart="Monday")+1)+1</f>
        <v>45655</v>
      </c>
      <c r="C4" s="11">
        <v>45656</v>
      </c>
      <c r="D4" s="11">
        <v>45657</v>
      </c>
      <c r="E4" s="11">
        <v>45658</v>
      </c>
      <c r="F4" s="11">
        <v>45659</v>
      </c>
      <c r="G4" s="11">
        <v>45660</v>
      </c>
      <c r="H4" s="12">
        <v>45661</v>
      </c>
      <c r="K4" s="16" t="s">
        <v>4</v>
      </c>
      <c r="L4" s="16" t="s">
        <v>5</v>
      </c>
    </row>
    <row r="5" spans="2:12" s="14" customFormat="1" ht="56.15" customHeight="1" x14ac:dyDescent="0.25">
      <c r="B5" s="43" t="s">
        <v>10</v>
      </c>
      <c r="C5" s="43" t="s">
        <v>10</v>
      </c>
      <c r="D5" s="43" t="s">
        <v>10</v>
      </c>
      <c r="E5" s="43" t="s">
        <v>10</v>
      </c>
      <c r="F5" s="43" t="s">
        <v>10</v>
      </c>
      <c r="G5" s="43" t="s">
        <v>10</v>
      </c>
      <c r="H5" s="43" t="s">
        <v>10</v>
      </c>
      <c r="K5" s="17">
        <v>2025</v>
      </c>
      <c r="L5" s="17" t="s">
        <v>0</v>
      </c>
    </row>
    <row r="6" spans="2:12" s="4" customFormat="1" ht="24" customHeight="1" x14ac:dyDescent="0.25">
      <c r="B6" s="6">
        <f t="array" ref="B6:H6">DaysAndWeeks+DATE(CalendarYear,1,1)-WEEKDAY(DATE(CalendarYear,1,1),(WeekStart="Monday")+1)+8</f>
        <v>45662</v>
      </c>
      <c r="C6" s="6">
        <v>45663</v>
      </c>
      <c r="D6" s="6">
        <v>45664</v>
      </c>
      <c r="E6" s="6">
        <v>45665</v>
      </c>
      <c r="F6" s="6">
        <v>45666</v>
      </c>
      <c r="G6" s="6">
        <v>45667</v>
      </c>
      <c r="H6" s="6">
        <v>45668</v>
      </c>
    </row>
    <row r="7" spans="2:12" s="14" customFormat="1" ht="56.15" customHeight="1" x14ac:dyDescent="0.25">
      <c r="B7" s="15"/>
      <c r="C7" s="52" t="s">
        <v>46</v>
      </c>
      <c r="D7" s="52" t="s">
        <v>22</v>
      </c>
      <c r="E7" s="53" t="s">
        <v>29</v>
      </c>
      <c r="F7" s="52" t="s">
        <v>22</v>
      </c>
      <c r="G7" s="53" t="s">
        <v>29</v>
      </c>
      <c r="H7" s="15"/>
    </row>
    <row r="8" spans="2:12" s="4" customFormat="1" ht="24" customHeight="1" x14ac:dyDescent="0.25">
      <c r="B8" s="5">
        <f t="array" ref="B8:H8">DaysAndWeeks+DATE(CalendarYear,1,1)-WEEKDAY(DATE(CalendarYear,1,1),(WeekStart="Monday")+1)+15</f>
        <v>45669</v>
      </c>
      <c r="C8" s="5">
        <v>45670</v>
      </c>
      <c r="D8" s="5">
        <v>45671</v>
      </c>
      <c r="E8" s="5">
        <v>45672</v>
      </c>
      <c r="F8" s="5">
        <v>45673</v>
      </c>
      <c r="G8" s="5">
        <v>45674</v>
      </c>
      <c r="H8" s="5">
        <v>45675</v>
      </c>
    </row>
    <row r="9" spans="2:12" s="14" customFormat="1" ht="56.15" customHeight="1" x14ac:dyDescent="0.25">
      <c r="B9" s="13"/>
      <c r="C9" s="53" t="s">
        <v>29</v>
      </c>
      <c r="D9" s="52" t="s">
        <v>22</v>
      </c>
      <c r="E9" s="53" t="s">
        <v>29</v>
      </c>
      <c r="F9" s="52" t="s">
        <v>28</v>
      </c>
      <c r="G9" s="53" t="s">
        <v>29</v>
      </c>
      <c r="H9" s="13"/>
    </row>
    <row r="10" spans="2:12" s="4" customFormat="1" ht="24" customHeight="1" x14ac:dyDescent="0.25">
      <c r="B10" s="6">
        <f t="array" ref="B10:H10">DaysAndWeeks+DATE(CalendarYear,1,1)-WEEKDAY(DATE(CalendarYear,1,1),(WeekStart="Monday")+1)+22</f>
        <v>45676</v>
      </c>
      <c r="C10" s="6">
        <v>45677</v>
      </c>
      <c r="D10" s="6">
        <v>45678</v>
      </c>
      <c r="E10" s="6">
        <v>45679</v>
      </c>
      <c r="F10" s="6">
        <v>45680</v>
      </c>
      <c r="G10" s="6">
        <v>45681</v>
      </c>
      <c r="H10" s="6">
        <v>45682</v>
      </c>
    </row>
    <row r="11" spans="2:12" s="14" customFormat="1" ht="56.15" customHeight="1" x14ac:dyDescent="0.25">
      <c r="B11" s="15"/>
      <c r="C11" s="42" t="s">
        <v>6</v>
      </c>
      <c r="D11" s="52" t="s">
        <v>22</v>
      </c>
      <c r="E11" s="53" t="s">
        <v>29</v>
      </c>
      <c r="F11" s="52" t="s">
        <v>22</v>
      </c>
      <c r="G11" s="53" t="s">
        <v>29</v>
      </c>
      <c r="H11" s="15"/>
    </row>
    <row r="12" spans="2:12" s="4" customFormat="1" ht="24" customHeight="1" x14ac:dyDescent="0.25">
      <c r="B12" s="5">
        <f t="array" ref="B12:H12">DaysAndWeeks+DATE(CalendarYear,1,1)-WEEKDAY(DATE(CalendarYear,1,1),(WeekStart="Monday")+1)+29</f>
        <v>45683</v>
      </c>
      <c r="C12" s="5">
        <v>45684</v>
      </c>
      <c r="D12" s="5">
        <v>45685</v>
      </c>
      <c r="E12" s="5">
        <v>45686</v>
      </c>
      <c r="F12" s="5">
        <v>45687</v>
      </c>
      <c r="G12" s="5">
        <v>45688</v>
      </c>
      <c r="H12" s="5">
        <v>45689</v>
      </c>
    </row>
    <row r="13" spans="2:12" s="14" customFormat="1" ht="56.15" customHeight="1" x14ac:dyDescent="0.25">
      <c r="B13" s="13"/>
      <c r="C13" s="53" t="s">
        <v>29</v>
      </c>
      <c r="D13" s="52" t="s">
        <v>22</v>
      </c>
      <c r="E13" s="53" t="s">
        <v>29</v>
      </c>
      <c r="F13" s="52" t="s">
        <v>22</v>
      </c>
      <c r="G13" s="53" t="s">
        <v>29</v>
      </c>
      <c r="H13" s="13"/>
    </row>
    <row r="14" spans="2:12" s="4" customFormat="1" ht="24" customHeight="1" x14ac:dyDescent="0.25">
      <c r="B14" s="6">
        <f t="array" ref="B14:C14">DaysAndWeeks+DATE(CalendarYear,1,1)-WEEKDAY(DATE(CalendarYear,1,1),(WeekStart="Monday")+1)+36</f>
        <v>45690</v>
      </c>
      <c r="C14" s="6">
        <v>45691</v>
      </c>
      <c r="D14" s="78" t="s">
        <v>1</v>
      </c>
      <c r="E14" s="78"/>
      <c r="F14" s="78"/>
      <c r="G14" s="78"/>
      <c r="H14" s="79"/>
    </row>
    <row r="15" spans="2:12" s="14" customFormat="1" ht="56.15" customHeight="1" x14ac:dyDescent="0.25">
      <c r="B15" s="15"/>
      <c r="C15" s="15"/>
      <c r="D15" s="80"/>
      <c r="E15" s="80"/>
      <c r="F15" s="80"/>
      <c r="G15" s="80"/>
      <c r="H15" s="81"/>
    </row>
  </sheetData>
  <mergeCells count="4">
    <mergeCell ref="B2:D2"/>
    <mergeCell ref="D14:H14"/>
    <mergeCell ref="D15:H15"/>
    <mergeCell ref="K3:L3"/>
  </mergeCells>
  <phoneticPr fontId="1" type="noConversion"/>
  <conditionalFormatting sqref="B4:G4">
    <cfRule type="expression" dxfId="23" priority="23">
      <formula>DAY(B4)&gt;8</formula>
    </cfRule>
  </conditionalFormatting>
  <conditionalFormatting sqref="B12:H12 B14:C14">
    <cfRule type="expression" dxfId="22" priority="24">
      <formula>AND(DAY(B12)&gt;=1,DAY(B12)&lt;=15)</formula>
    </cfRule>
  </conditionalFormatting>
  <dataValidations count="13">
    <dataValidation type="list" errorStyle="warning" allowBlank="1" showInputMessage="1" showErrorMessage="1" error="Select a day from the list. Select CANCEL, then press ALT+DOWN ARROW to pick day from the drop-down list" prompt="Select week start day in this cell. Press ALT+DOWN ARROW to open drop-down list, press DOWN ARROW then ENTER to make selection" sqref="L5" xr:uid="{00000000-0002-0000-0000-000000000000}">
      <formula1>"Sunday, Monday"</formula1>
    </dataValidation>
    <dataValidation allowBlank="1" showInputMessage="1" showErrorMessage="1" prompt="Create a custom one-month calendar in this workbook. Customize year and starting day of the week for all months with this January worksheet. Each month is on a separate worksheet." sqref="A1" xr:uid="{00000000-0002-0000-0000-000001000000}"/>
    <dataValidation allowBlank="1" showInputMessage="1" showErrorMessage="1" prompt="Enter year in cell below" sqref="K4" xr:uid="{00000000-0002-0000-0000-000002000000}"/>
    <dataValidation allowBlank="1" showInputMessage="1" showErrorMessage="1" prompt="Select week start day in cell below" sqref="L4" xr:uid="{00000000-0002-0000-0000-000003000000}"/>
    <dataValidation allowBlank="1" showInputMessage="1" showErrorMessage="1" prompt="Enter year in this cell" sqref="K5" xr:uid="{00000000-0002-0000-0000-000004000000}"/>
    <dataValidation allowBlank="1" showInputMessage="1" showErrorMessage="1" prompt="This row contains weekday names for this calendar. This cell contains the starting day of the week. To change week start day, enter a new weekday in cell L5, in this worksheet." sqref="B3" xr:uid="{00000000-0002-0000-0000-000005000000}"/>
    <dataValidation allowBlank="1" showInputMessage="1" showErrorMessage="1" prompt="This row &amp; rows 6, 8, 10, 12 &amp; 14 contain calendar days of the week. If this cell doesn’t contain the number 1, then it is a day from the previous month. Enter notes in cell D15." sqref="B4" xr:uid="{00000000-0002-0000-0000-000006000000}"/>
    <dataValidation allowBlank="1" showInputMessage="1" showErrorMessage="1" prompt="The year in this cell is automatically updated based on the year entered in cell K5. Calendar below has dates for previous and next month with lighter font shade." sqref="B2:D2" xr:uid="{00000000-0002-0000-0000-000007000000}"/>
    <dataValidation allowBlank="1" showInputMessage="1" showErrorMessage="1" prompt="Automatically determined weekday" sqref="C3:H3" xr:uid="{00000000-0002-0000-0000-000008000000}"/>
    <dataValidation allowBlank="1" showInputMessage="1" showErrorMessage="1" prompt="This row &amp; rows 7, 9, 11, 13, &amp; 15 are cells for entering daily notes related to the calendar day in the cell above." sqref="B5:H5" xr:uid="{00000000-0002-0000-0000-000009000000}"/>
    <dataValidation allowBlank="1" showInputMessage="1" prompt="Enter monthly Notes in this cell" sqref="D15:H15" xr:uid="{00000000-0002-0000-0000-00000A000000}"/>
    <dataValidation allowBlank="1" showInputMessage="1" prompt="Enter monthly Notes in cell below" sqref="D14:H14" xr:uid="{00000000-0002-0000-0000-00000B000000}"/>
    <dataValidation allowBlank="1" showInputMessage="1" showErrorMessage="1" prompt="Enter year and select calendar start day in cells below. These Calendar Settings cells will not print" sqref="K3" xr:uid="{00000000-0002-0000-0000-00000C000000}"/>
  </dataValidations>
  <printOptions horizontalCentered="1"/>
  <pageMargins left="0.25" right="0.25" top="0.5" bottom="0.5" header="0.3" footer="0.3"/>
  <pageSetup orientation="landscape" r:id="rId1"/>
  <headerFooter differentFirst="1"/>
  <customProperties>
    <customPr name="SheetChanged" r:id="rId2"/>
  </customProperties>
  <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0">
    <tabColor theme="5" tint="0.59999389629810485"/>
    <pageSetUpPr fitToPage="1"/>
  </sheetPr>
  <dimension ref="B1:I15"/>
  <sheetViews>
    <sheetView showGridLines="0" showRowColHeaders="0" workbookViewId="0">
      <selection activeCell="G7" sqref="G7"/>
    </sheetView>
  </sheetViews>
  <sheetFormatPr defaultColWidth="8.75" defaultRowHeight="13.5" x14ac:dyDescent="0.25"/>
  <cols>
    <col min="1" max="1" width="1.58203125" style="1" customWidth="1"/>
    <col min="2" max="8" width="16.58203125" style="1" customWidth="1"/>
    <col min="9" max="9" width="1.58203125" style="1" customWidth="1"/>
    <col min="10" max="10" width="8.58203125" style="1" customWidth="1"/>
    <col min="11" max="16384" width="8.75" style="1"/>
  </cols>
  <sheetData>
    <row r="1" spans="2:9" ht="9" customHeight="1" x14ac:dyDescent="0.25">
      <c r="I1" s="1" t="s">
        <v>2</v>
      </c>
    </row>
    <row r="2" spans="2:9" ht="96" customHeight="1" x14ac:dyDescent="0.25">
      <c r="B2" s="93" t="str">
        <f>"October "&amp;CalendarYear</f>
        <v>October 2025</v>
      </c>
      <c r="C2" s="93"/>
      <c r="D2" s="93"/>
      <c r="E2" s="2"/>
      <c r="F2" s="2"/>
      <c r="G2" s="2"/>
      <c r="H2" s="3"/>
    </row>
    <row r="3" spans="2:9" s="10" customFormat="1" ht="24" customHeight="1" x14ac:dyDescent="0.25">
      <c r="B3" s="18" t="str">
        <f>WeekStart</f>
        <v>Sunday</v>
      </c>
      <c r="C3" s="19" t="str">
        <f t="shared" ref="C3:H3" si="0">TEXT(C4,"dddd")</f>
        <v>Monday</v>
      </c>
      <c r="D3" s="19" t="str">
        <f t="shared" si="0"/>
        <v>Tuesday</v>
      </c>
      <c r="E3" s="19" t="str">
        <f t="shared" si="0"/>
        <v>Wednesday</v>
      </c>
      <c r="F3" s="19" t="str">
        <f t="shared" si="0"/>
        <v>Thursday</v>
      </c>
      <c r="G3" s="19" t="str">
        <f t="shared" si="0"/>
        <v>Friday</v>
      </c>
      <c r="H3" s="20" t="str">
        <f t="shared" si="0"/>
        <v>Saturday</v>
      </c>
    </row>
    <row r="4" spans="2:9" s="4" customFormat="1" ht="24" customHeight="1" x14ac:dyDescent="0.35">
      <c r="B4" s="37">
        <f t="array" ref="B4:H4">DaysAndWeeks+DATE(CalendarYear,10,1)-WEEKDAY(DATE(CalendarYear,10,1),(WeekStart="Monday")+1)+1</f>
        <v>45928</v>
      </c>
      <c r="C4" s="37">
        <v>45929</v>
      </c>
      <c r="D4" s="37">
        <v>45930</v>
      </c>
      <c r="E4" s="37">
        <v>45931</v>
      </c>
      <c r="F4" s="37">
        <v>45932</v>
      </c>
      <c r="G4" s="37">
        <v>45933</v>
      </c>
      <c r="H4" s="37">
        <v>45934</v>
      </c>
    </row>
    <row r="5" spans="2:9" s="14" customFormat="1" ht="56.15" customHeight="1" x14ac:dyDescent="0.25">
      <c r="B5" s="39"/>
      <c r="C5" s="39"/>
      <c r="D5" s="39"/>
      <c r="E5" s="34" t="s">
        <v>61</v>
      </c>
      <c r="F5" s="59" t="s">
        <v>67</v>
      </c>
      <c r="G5" s="39"/>
      <c r="H5" s="39"/>
    </row>
    <row r="6" spans="2:9" s="4" customFormat="1" ht="24" customHeight="1" x14ac:dyDescent="0.25">
      <c r="B6" s="40">
        <f t="array" ref="B6:H6">DaysAndWeeks+DATE(CalendarYear,10,1)-WEEKDAY(DATE(CalendarYear,10,1),(WeekStart="Monday")+1)+8</f>
        <v>45935</v>
      </c>
      <c r="C6" s="40">
        <v>45936</v>
      </c>
      <c r="D6" s="40">
        <v>45937</v>
      </c>
      <c r="E6" s="40">
        <v>45938</v>
      </c>
      <c r="F6" s="40">
        <v>45939</v>
      </c>
      <c r="G6" s="40">
        <v>45940</v>
      </c>
      <c r="H6" s="40">
        <v>45941</v>
      </c>
    </row>
    <row r="7" spans="2:9" s="14" customFormat="1" ht="56.15" customHeight="1" x14ac:dyDescent="0.25">
      <c r="B7" s="38"/>
      <c r="C7" s="34" t="s">
        <v>60</v>
      </c>
      <c r="D7" s="60" t="s">
        <v>68</v>
      </c>
      <c r="E7" s="34" t="s">
        <v>61</v>
      </c>
      <c r="F7" s="60" t="s">
        <v>17</v>
      </c>
      <c r="G7" s="38"/>
      <c r="H7" s="38"/>
    </row>
    <row r="8" spans="2:9" s="4" customFormat="1" ht="24" customHeight="1" x14ac:dyDescent="0.25">
      <c r="B8" s="41">
        <f t="array" ref="B8:H8">DaysAndWeeks+DATE(CalendarYear,10,1)-WEEKDAY(DATE(CalendarYear,10,1),(WeekStart="Monday")+1)+15</f>
        <v>45942</v>
      </c>
      <c r="C8" s="41">
        <v>45943</v>
      </c>
      <c r="D8" s="41">
        <v>45944</v>
      </c>
      <c r="E8" s="41">
        <v>45945</v>
      </c>
      <c r="F8" s="41">
        <v>45946</v>
      </c>
      <c r="G8" s="41">
        <v>45947</v>
      </c>
      <c r="H8" s="41">
        <v>45948</v>
      </c>
    </row>
    <row r="9" spans="2:9" s="14" customFormat="1" ht="56.15" customHeight="1" x14ac:dyDescent="0.25">
      <c r="B9" s="39"/>
      <c r="C9" s="34" t="s">
        <v>60</v>
      </c>
      <c r="D9" s="59" t="s">
        <v>27</v>
      </c>
      <c r="E9" s="72" t="s">
        <v>29</v>
      </c>
      <c r="F9" s="75" t="s">
        <v>93</v>
      </c>
      <c r="G9" s="39"/>
      <c r="H9" s="39"/>
    </row>
    <row r="10" spans="2:9" s="4" customFormat="1" ht="24" customHeight="1" x14ac:dyDescent="0.25">
      <c r="B10" s="40">
        <f t="array" ref="B10:H10">DaysAndWeeks+DATE(CalendarYear,10,1)-WEEKDAY(DATE(CalendarYear,10,1),(WeekStart="Monday")+1)+22</f>
        <v>45949</v>
      </c>
      <c r="C10" s="40">
        <v>45950</v>
      </c>
      <c r="D10" s="40">
        <v>45951</v>
      </c>
      <c r="E10" s="40">
        <v>45952</v>
      </c>
      <c r="F10" s="40">
        <v>45953</v>
      </c>
      <c r="G10" s="40">
        <v>45954</v>
      </c>
      <c r="H10" s="40">
        <v>45955</v>
      </c>
    </row>
    <row r="11" spans="2:9" s="14" customFormat="1" ht="56.15" customHeight="1" x14ac:dyDescent="0.25">
      <c r="B11" s="38"/>
      <c r="C11" s="34" t="s">
        <v>60</v>
      </c>
      <c r="D11" s="60" t="s">
        <v>20</v>
      </c>
      <c r="E11" s="71" t="s">
        <v>29</v>
      </c>
      <c r="F11" s="38" t="s">
        <v>81</v>
      </c>
      <c r="G11" s="38"/>
      <c r="H11" s="38"/>
    </row>
    <row r="12" spans="2:9" s="4" customFormat="1" ht="24" customHeight="1" x14ac:dyDescent="0.25">
      <c r="B12" s="41">
        <f t="array" ref="B12:H12">DaysAndWeeks+DATE(CalendarYear,10,1)-WEEKDAY(DATE(CalendarYear,10,1),(WeekStart="Monday")+1)+29</f>
        <v>45956</v>
      </c>
      <c r="C12" s="41">
        <v>45957</v>
      </c>
      <c r="D12" s="41">
        <v>45958</v>
      </c>
      <c r="E12" s="41">
        <v>45959</v>
      </c>
      <c r="F12" s="41">
        <v>45960</v>
      </c>
      <c r="G12" s="41">
        <v>45961</v>
      </c>
      <c r="H12" s="41">
        <v>45962</v>
      </c>
    </row>
    <row r="13" spans="2:9" s="14" customFormat="1" ht="56.15" customHeight="1" x14ac:dyDescent="0.25">
      <c r="B13" s="39"/>
      <c r="C13" s="34" t="s">
        <v>60</v>
      </c>
      <c r="D13" s="61" t="s">
        <v>69</v>
      </c>
      <c r="E13" s="61" t="s">
        <v>69</v>
      </c>
      <c r="F13" s="38" t="s">
        <v>82</v>
      </c>
      <c r="G13" s="39"/>
      <c r="H13" s="39"/>
    </row>
    <row r="14" spans="2:9" s="4" customFormat="1" ht="24" customHeight="1" x14ac:dyDescent="0.25">
      <c r="B14" s="40">
        <f t="array" ref="B14:C14">DaysAndWeeks+DATE(CalendarYear,10,1)-WEEKDAY(DATE(CalendarYear,10,1),(WeekStart="Monday")+1)+36</f>
        <v>45963</v>
      </c>
      <c r="C14" s="40">
        <v>45964</v>
      </c>
      <c r="D14" s="94" t="s">
        <v>1</v>
      </c>
      <c r="E14" s="94"/>
      <c r="F14" s="94"/>
      <c r="G14" s="94"/>
      <c r="H14" s="95"/>
    </row>
    <row r="15" spans="2:9" s="14" customFormat="1" ht="56.15" customHeight="1" x14ac:dyDescent="0.25">
      <c r="B15" s="38"/>
      <c r="C15" s="38"/>
      <c r="D15" s="96"/>
      <c r="E15" s="96"/>
      <c r="F15" s="96"/>
      <c r="G15" s="96"/>
      <c r="H15" s="97"/>
    </row>
  </sheetData>
  <mergeCells count="3">
    <mergeCell ref="B2:D2"/>
    <mergeCell ref="D14:H14"/>
    <mergeCell ref="D15:H15"/>
  </mergeCells>
  <conditionalFormatting sqref="B4:G4">
    <cfRule type="expression" dxfId="5" priority="1">
      <formula>DAY(B4)&gt;8</formula>
    </cfRule>
  </conditionalFormatting>
  <conditionalFormatting sqref="B12:H12 B14:C14">
    <cfRule type="expression" dxfId="4" priority="2">
      <formula>AND(DAY(B12)&gt;=1,DAY(B12)&lt;=15)</formula>
    </cfRule>
  </conditionalFormatting>
  <dataValidations count="8">
    <dataValidation allowBlank="1" showInputMessage="1" showErrorMessage="1" prompt="Automatically determined weekday" sqref="C3:H3" xr:uid="{00000000-0002-0000-0900-000000000000}"/>
    <dataValidation allowBlank="1" showInputMessage="1" showErrorMessage="1" prompt="October month calendar" sqref="A1" xr:uid="{00000000-0002-0000-0900-000001000000}"/>
    <dataValidation allowBlank="1" showInputMessage="1" showErrorMessage="1" prompt="The year in this cell is automatically updated based on year entered in January worksheet. Calendar below has dates for previous and next month with lighter font shade" sqref="B2:D2" xr:uid="{00000000-0002-0000-0900-000002000000}"/>
    <dataValidation allowBlank="1" showInputMessage="1" showErrorMessage="1" prompt="This row contains weekday names for this calendar. This cell contains the starting day of the week. To change week start day, select a new weekday in January worksheet cell L5." sqref="B3" xr:uid="{00000000-0002-0000-0900-000003000000}"/>
    <dataValidation allowBlank="1" showInputMessage="1" prompt="Enter monthly Notes in cell below" sqref="D14:H14" xr:uid="{00000000-0002-0000-0900-000004000000}"/>
    <dataValidation allowBlank="1" showInputMessage="1" prompt="Enter monthly Notes in this cell" sqref="D15:H15" xr:uid="{00000000-0002-0000-0900-000005000000}"/>
    <dataValidation allowBlank="1" showInputMessage="1" showErrorMessage="1" prompt="This row &amp; rows 7, 9, 11, 13, &amp; 15 are cells for entering daily notes related to the calendar day in the cell above." sqref="B5" xr:uid="{00000000-0002-0000-0900-000006000000}"/>
    <dataValidation allowBlank="1" showInputMessage="1" showErrorMessage="1" prompt="This row &amp; rows 6, 8, 10, 12 &amp; 14 contain calendar days of the week. If this cell doesn’t contain the number 1, then it is a day from the previous month. Enter notes in cell D15." sqref="B4" xr:uid="{00000000-0002-0000-0900-000007000000}"/>
  </dataValidations>
  <printOptions horizontalCentered="1"/>
  <pageMargins left="0.25" right="0.25" top="0.5" bottom="0.5" header="0.3" footer="0.3"/>
  <pageSetup orientation="landscape" r:id="rId1"/>
  <headerFooter differentFirst="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1">
    <tabColor theme="5" tint="0.59999389629810485"/>
    <pageSetUpPr fitToPage="1"/>
  </sheetPr>
  <dimension ref="B1:I15"/>
  <sheetViews>
    <sheetView showGridLines="0" showRowColHeaders="0" topLeftCell="A5" workbookViewId="0">
      <selection activeCell="F9" sqref="F9"/>
    </sheetView>
  </sheetViews>
  <sheetFormatPr defaultColWidth="8.75" defaultRowHeight="13.5" x14ac:dyDescent="0.25"/>
  <cols>
    <col min="1" max="1" width="1.58203125" style="1" customWidth="1"/>
    <col min="2" max="8" width="16.58203125" style="1" customWidth="1"/>
    <col min="9" max="9" width="1.58203125" style="1" customWidth="1"/>
    <col min="10" max="10" width="8.58203125" style="1" customWidth="1"/>
    <col min="11" max="16384" width="8.75" style="1"/>
  </cols>
  <sheetData>
    <row r="1" spans="2:9" ht="9" customHeight="1" x14ac:dyDescent="0.25">
      <c r="I1" s="1" t="s">
        <v>2</v>
      </c>
    </row>
    <row r="2" spans="2:9" ht="96" customHeight="1" x14ac:dyDescent="0.25">
      <c r="B2" s="93" t="str">
        <f>"November "&amp;CalendarYear</f>
        <v>November 2025</v>
      </c>
      <c r="C2" s="93"/>
      <c r="D2" s="93"/>
      <c r="E2" s="2"/>
      <c r="F2" s="2"/>
      <c r="G2" s="2"/>
      <c r="H2" s="3"/>
    </row>
    <row r="3" spans="2:9" s="10" customFormat="1" ht="24" customHeight="1" x14ac:dyDescent="0.25">
      <c r="B3" s="18" t="str">
        <f>WeekStart</f>
        <v>Sunday</v>
      </c>
      <c r="C3" s="19" t="str">
        <f t="shared" ref="C3:H3" si="0">TEXT(C4,"dddd")</f>
        <v>Monday</v>
      </c>
      <c r="D3" s="19" t="str">
        <f t="shared" si="0"/>
        <v>Tuesday</v>
      </c>
      <c r="E3" s="19" t="str">
        <f t="shared" si="0"/>
        <v>Wednesday</v>
      </c>
      <c r="F3" s="19" t="str">
        <f t="shared" si="0"/>
        <v>Thursday</v>
      </c>
      <c r="G3" s="19" t="str">
        <f t="shared" si="0"/>
        <v>Friday</v>
      </c>
      <c r="H3" s="20" t="str">
        <f t="shared" si="0"/>
        <v>Saturday</v>
      </c>
    </row>
    <row r="4" spans="2:9" s="4" customFormat="1" ht="24" customHeight="1" x14ac:dyDescent="0.35">
      <c r="B4" s="37">
        <f t="array" ref="B4:H4">DaysAndWeeks+DATE(CalendarYear,11,1)-WEEKDAY(DATE(CalendarYear,11,1),(WeekStart="Monday")+1)+1</f>
        <v>45956</v>
      </c>
      <c r="C4" s="37">
        <v>45957</v>
      </c>
      <c r="D4" s="37">
        <v>45958</v>
      </c>
      <c r="E4" s="37">
        <v>45959</v>
      </c>
      <c r="F4" s="37">
        <v>45960</v>
      </c>
      <c r="G4" s="37">
        <v>45961</v>
      </c>
      <c r="H4" s="37">
        <v>45962</v>
      </c>
    </row>
    <row r="5" spans="2:9" s="14" customFormat="1" ht="56.15" customHeight="1" x14ac:dyDescent="0.25">
      <c r="B5" s="39"/>
      <c r="C5" s="39"/>
      <c r="D5" s="39"/>
      <c r="E5" s="39"/>
      <c r="F5" s="39"/>
      <c r="G5" s="39"/>
      <c r="H5" s="39"/>
    </row>
    <row r="6" spans="2:9" s="4" customFormat="1" ht="24" customHeight="1" x14ac:dyDescent="0.25">
      <c r="B6" s="40">
        <f t="array" ref="B6:H6">DaysAndWeeks+DATE(CalendarYear,11,1)-WEEKDAY(DATE(CalendarYear,11,1),(WeekStart="Monday")+1)+8</f>
        <v>45963</v>
      </c>
      <c r="C6" s="40">
        <v>45964</v>
      </c>
      <c r="D6" s="40">
        <v>45965</v>
      </c>
      <c r="E6" s="40">
        <v>45966</v>
      </c>
      <c r="F6" s="40">
        <v>45967</v>
      </c>
      <c r="G6" s="40">
        <v>45968</v>
      </c>
      <c r="H6" s="40">
        <v>45969</v>
      </c>
    </row>
    <row r="7" spans="2:9" s="14" customFormat="1" ht="56.15" customHeight="1" x14ac:dyDescent="0.25">
      <c r="B7" s="38"/>
      <c r="C7" s="34" t="s">
        <v>83</v>
      </c>
      <c r="D7" s="62" t="s">
        <v>84</v>
      </c>
      <c r="E7" s="62" t="s">
        <v>86</v>
      </c>
      <c r="F7" s="38" t="s">
        <v>81</v>
      </c>
      <c r="G7" s="62" t="s">
        <v>87</v>
      </c>
      <c r="H7" s="38"/>
    </row>
    <row r="8" spans="2:9" s="4" customFormat="1" ht="24" customHeight="1" x14ac:dyDescent="0.25">
      <c r="B8" s="41">
        <f t="array" ref="B8:H8">DaysAndWeeks+DATE(CalendarYear,11,1)-WEEKDAY(DATE(CalendarYear,11,1),(WeekStart="Monday")+1)+15</f>
        <v>45970</v>
      </c>
      <c r="C8" s="41">
        <v>45971</v>
      </c>
      <c r="D8" s="41">
        <v>45972</v>
      </c>
      <c r="E8" s="41">
        <v>45973</v>
      </c>
      <c r="F8" s="41">
        <v>45974</v>
      </c>
      <c r="G8" s="41">
        <v>45975</v>
      </c>
      <c r="H8" s="41">
        <v>45976</v>
      </c>
    </row>
    <row r="9" spans="2:9" s="14" customFormat="1" ht="56.15" customHeight="1" x14ac:dyDescent="0.25">
      <c r="B9" s="39"/>
      <c r="C9" s="61" t="s">
        <v>88</v>
      </c>
      <c r="D9" s="73" t="s">
        <v>90</v>
      </c>
      <c r="E9" s="61" t="s">
        <v>85</v>
      </c>
      <c r="F9" s="38" t="s">
        <v>81</v>
      </c>
      <c r="G9" s="61" t="s">
        <v>89</v>
      </c>
      <c r="H9" s="39"/>
    </row>
    <row r="10" spans="2:9" s="4" customFormat="1" ht="24" customHeight="1" x14ac:dyDescent="0.25">
      <c r="B10" s="40">
        <f t="array" ref="B10:H10">DaysAndWeeks+DATE(CalendarYear,11,1)-WEEKDAY(DATE(CalendarYear,11,1),(WeekStart="Monday")+1)+22</f>
        <v>45977</v>
      </c>
      <c r="C10" s="40">
        <v>45978</v>
      </c>
      <c r="D10" s="40">
        <v>45979</v>
      </c>
      <c r="E10" s="40">
        <v>45980</v>
      </c>
      <c r="F10" s="40">
        <v>45981</v>
      </c>
      <c r="G10" s="40">
        <v>45982</v>
      </c>
      <c r="H10" s="40">
        <v>45983</v>
      </c>
    </row>
    <row r="11" spans="2:9" s="14" customFormat="1" ht="56.15" customHeight="1" x14ac:dyDescent="0.25">
      <c r="B11" s="38"/>
      <c r="C11" s="63" t="s">
        <v>55</v>
      </c>
      <c r="D11" s="63" t="s">
        <v>55</v>
      </c>
      <c r="E11" s="63" t="s">
        <v>55</v>
      </c>
      <c r="F11" s="64" t="s">
        <v>70</v>
      </c>
      <c r="G11" s="38"/>
      <c r="H11" s="38"/>
    </row>
    <row r="12" spans="2:9" s="4" customFormat="1" ht="24" customHeight="1" x14ac:dyDescent="0.25">
      <c r="B12" s="41">
        <f t="array" ref="B12:H12">DaysAndWeeks+DATE(CalendarYear,11,1)-WEEKDAY(DATE(CalendarYear,11,1),(WeekStart="Monday")+1)+29</f>
        <v>45984</v>
      </c>
      <c r="C12" s="41">
        <v>45985</v>
      </c>
      <c r="D12" s="41">
        <v>45986</v>
      </c>
      <c r="E12" s="41">
        <v>45987</v>
      </c>
      <c r="F12" s="41">
        <v>45988</v>
      </c>
      <c r="G12" s="41">
        <v>45989</v>
      </c>
      <c r="H12" s="41">
        <v>45990</v>
      </c>
    </row>
    <row r="13" spans="2:9" s="14" customFormat="1" ht="56.15" customHeight="1" x14ac:dyDescent="0.25">
      <c r="B13" s="39"/>
      <c r="C13" s="65" t="s">
        <v>72</v>
      </c>
      <c r="D13" s="65" t="s">
        <v>49</v>
      </c>
      <c r="E13" s="65" t="s">
        <v>49</v>
      </c>
      <c r="F13" s="65" t="s">
        <v>49</v>
      </c>
      <c r="G13" s="65" t="s">
        <v>49</v>
      </c>
      <c r="H13" s="39"/>
    </row>
    <row r="14" spans="2:9" s="4" customFormat="1" ht="24" customHeight="1" x14ac:dyDescent="0.25">
      <c r="B14" s="40">
        <f t="array" ref="B14:C14">DaysAndWeeks+DATE(CalendarYear,11,1)-WEEKDAY(DATE(CalendarYear,11,1),(WeekStart="Monday")+1)+36</f>
        <v>45991</v>
      </c>
      <c r="C14" s="40">
        <v>45992</v>
      </c>
      <c r="D14" s="94" t="s">
        <v>1</v>
      </c>
      <c r="E14" s="94"/>
      <c r="F14" s="94"/>
      <c r="G14" s="94"/>
      <c r="H14" s="95"/>
    </row>
    <row r="15" spans="2:9" s="14" customFormat="1" ht="56.15" customHeight="1" x14ac:dyDescent="0.25">
      <c r="B15" s="38"/>
      <c r="C15" s="38"/>
      <c r="D15" s="96"/>
      <c r="E15" s="96"/>
      <c r="F15" s="96"/>
      <c r="G15" s="96"/>
      <c r="H15" s="97"/>
    </row>
  </sheetData>
  <mergeCells count="3">
    <mergeCell ref="B2:D2"/>
    <mergeCell ref="D14:H14"/>
    <mergeCell ref="D15:H15"/>
  </mergeCells>
  <conditionalFormatting sqref="B4:G4">
    <cfRule type="expression" dxfId="3" priority="1">
      <formula>DAY(B4)&gt;8</formula>
    </cfRule>
  </conditionalFormatting>
  <conditionalFormatting sqref="B12:H12 B14:C14">
    <cfRule type="expression" dxfId="2" priority="2">
      <formula>AND(DAY(B12)&gt;=1,DAY(B12)&lt;=15)</formula>
    </cfRule>
  </conditionalFormatting>
  <dataValidations count="8">
    <dataValidation allowBlank="1" showInputMessage="1" showErrorMessage="1" prompt="Automatically determined weekday" sqref="C3:H3" xr:uid="{00000000-0002-0000-0A00-000000000000}"/>
    <dataValidation allowBlank="1" showInputMessage="1" showErrorMessage="1" prompt="November month calendar" sqref="A1" xr:uid="{00000000-0002-0000-0A00-000001000000}"/>
    <dataValidation allowBlank="1" showInputMessage="1" showErrorMessage="1" prompt="The year in this cell is automatically updated based on year entered in January worksheet. Calendar below has dates for previous and next month with lighter font shade" sqref="B2:D2" xr:uid="{00000000-0002-0000-0A00-000002000000}"/>
    <dataValidation allowBlank="1" showInputMessage="1" showErrorMessage="1" prompt="This row &amp; rows 6, 8, 10, 12 &amp; 14 contain calendar days of the week. If this cell doesn’t contain the number 1, then it is a day from the previous month. Enter notes in cell D15." sqref="B4" xr:uid="{00000000-0002-0000-0A00-000003000000}"/>
    <dataValidation allowBlank="1" showInputMessage="1" showErrorMessage="1" prompt="This row &amp; rows 7, 9, 11, 13, &amp; 15 are cells for entering daily notes related to the calendar day in the cell above." sqref="B5" xr:uid="{00000000-0002-0000-0A00-000004000000}"/>
    <dataValidation allowBlank="1" showInputMessage="1" prompt="Enter monthly Notes in this cell" sqref="D15:H15" xr:uid="{00000000-0002-0000-0A00-000005000000}"/>
    <dataValidation allowBlank="1" showInputMessage="1" prompt="Enter monthly Notes in cell below" sqref="D14:H14" xr:uid="{00000000-0002-0000-0A00-000006000000}"/>
    <dataValidation allowBlank="1" showInputMessage="1" showErrorMessage="1" prompt="This row contains weekday names for this calendar. This cell contains the starting day of the week. To change week start day, select a new weekday in January worksheet cell L5." sqref="B3" xr:uid="{00000000-0002-0000-0A00-000007000000}"/>
  </dataValidations>
  <printOptions horizontalCentered="1"/>
  <pageMargins left="0.25" right="0.25" top="0.5" bottom="0.5" header="0.3" footer="0.3"/>
  <pageSetup orientation="landscape" r:id="rId1"/>
  <headerFooter differentFirst="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2">
    <tabColor theme="8" tint="0.59999389629810485"/>
    <pageSetUpPr fitToPage="1"/>
  </sheetPr>
  <dimension ref="B1:I15"/>
  <sheetViews>
    <sheetView showGridLines="0" showRowColHeaders="0" topLeftCell="A2" workbookViewId="0">
      <selection activeCell="E5" sqref="E5"/>
    </sheetView>
  </sheetViews>
  <sheetFormatPr defaultColWidth="8.75" defaultRowHeight="13.5" x14ac:dyDescent="0.25"/>
  <cols>
    <col min="1" max="1" width="1.58203125" style="1" customWidth="1"/>
    <col min="2" max="8" width="16.58203125" style="1" customWidth="1"/>
    <col min="9" max="9" width="1.58203125" style="1" customWidth="1"/>
    <col min="10" max="10" width="8.58203125" style="1" customWidth="1"/>
    <col min="11" max="16384" width="8.75" style="1"/>
  </cols>
  <sheetData>
    <row r="1" spans="2:9" ht="9" customHeight="1" x14ac:dyDescent="0.25">
      <c r="I1" s="1" t="s">
        <v>2</v>
      </c>
    </row>
    <row r="2" spans="2:9" ht="96" customHeight="1" x14ac:dyDescent="0.25">
      <c r="B2" s="77" t="str">
        <f>"December "&amp;CalendarYear</f>
        <v>December 2025</v>
      </c>
      <c r="C2" s="77"/>
      <c r="D2" s="77"/>
      <c r="E2" s="2"/>
      <c r="F2" s="2"/>
      <c r="G2" s="2"/>
      <c r="H2" s="3"/>
    </row>
    <row r="3" spans="2:9" s="10" customFormat="1" ht="24" customHeight="1" x14ac:dyDescent="0.25">
      <c r="B3" s="7" t="str">
        <f>WeekStart</f>
        <v>Sunday</v>
      </c>
      <c r="C3" s="8" t="str">
        <f t="shared" ref="C3:H3" si="0">TEXT(C4,"dddd")</f>
        <v>Monday</v>
      </c>
      <c r="D3" s="8" t="str">
        <f t="shared" si="0"/>
        <v>Tuesday</v>
      </c>
      <c r="E3" s="8" t="str">
        <f t="shared" si="0"/>
        <v>Wednesday</v>
      </c>
      <c r="F3" s="8" t="str">
        <f t="shared" si="0"/>
        <v>Thursday</v>
      </c>
      <c r="G3" s="8" t="str">
        <f t="shared" si="0"/>
        <v>Friday</v>
      </c>
      <c r="H3" s="9" t="str">
        <f t="shared" si="0"/>
        <v>Saturday</v>
      </c>
    </row>
    <row r="4" spans="2:9" s="4" customFormat="1" ht="24" customHeight="1" x14ac:dyDescent="0.35">
      <c r="B4" s="11">
        <f t="array" ref="B4:H4">DaysAndWeeks+DATE(CalendarYear,12,1)-WEEKDAY(DATE(CalendarYear,12,1),(WeekStart="Monday")+1)+1</f>
        <v>45991</v>
      </c>
      <c r="C4" s="11">
        <v>45992</v>
      </c>
      <c r="D4" s="11">
        <v>45993</v>
      </c>
      <c r="E4" s="11">
        <v>45994</v>
      </c>
      <c r="F4" s="11">
        <v>45995</v>
      </c>
      <c r="G4" s="11">
        <v>45996</v>
      </c>
      <c r="H4" s="12">
        <v>45997</v>
      </c>
    </row>
    <row r="5" spans="2:9" s="14" customFormat="1" ht="56.15" customHeight="1" x14ac:dyDescent="0.25">
      <c r="B5" s="13"/>
      <c r="C5" s="13"/>
      <c r="D5" s="66" t="s">
        <v>71</v>
      </c>
      <c r="E5" s="66" t="s">
        <v>71</v>
      </c>
      <c r="F5" s="66" t="s">
        <v>71</v>
      </c>
      <c r="H5" s="13"/>
    </row>
    <row r="6" spans="2:9" s="4" customFormat="1" ht="24" customHeight="1" x14ac:dyDescent="0.25">
      <c r="B6" s="6">
        <f t="array" ref="B6:H6">DaysAndWeeks+DATE(CalendarYear,12,1)-WEEKDAY(DATE(CalendarYear,12,1),(WeekStart="Monday")+1)+8</f>
        <v>45998</v>
      </c>
      <c r="C6" s="6">
        <v>45999</v>
      </c>
      <c r="D6" s="6">
        <v>46000</v>
      </c>
      <c r="E6" s="6">
        <v>46001</v>
      </c>
      <c r="F6" s="6">
        <v>46002</v>
      </c>
      <c r="G6" s="6">
        <v>46003</v>
      </c>
      <c r="H6" s="6">
        <v>46004</v>
      </c>
    </row>
    <row r="7" spans="2:9" s="14" customFormat="1" ht="56.15" customHeight="1" x14ac:dyDescent="0.25">
      <c r="B7" s="15"/>
      <c r="C7" s="15"/>
      <c r="D7" s="15"/>
      <c r="E7" s="15"/>
      <c r="F7" s="15"/>
      <c r="G7" s="15"/>
      <c r="H7" s="15"/>
    </row>
    <row r="8" spans="2:9" s="4" customFormat="1" ht="24" customHeight="1" x14ac:dyDescent="0.25">
      <c r="B8" s="5">
        <f t="array" ref="B8:H8">DaysAndWeeks+DATE(CalendarYear,12,1)-WEEKDAY(DATE(CalendarYear,12,1),(WeekStart="Monday")+1)+15</f>
        <v>46005</v>
      </c>
      <c r="C8" s="5">
        <v>46006</v>
      </c>
      <c r="D8" s="5">
        <v>46007</v>
      </c>
      <c r="E8" s="5">
        <v>46008</v>
      </c>
      <c r="F8" s="5">
        <v>46009</v>
      </c>
      <c r="G8" s="5">
        <v>46010</v>
      </c>
      <c r="H8" s="5">
        <v>46011</v>
      </c>
    </row>
    <row r="9" spans="2:9" s="14" customFormat="1" ht="56.15" customHeight="1" x14ac:dyDescent="0.25">
      <c r="B9" s="13"/>
      <c r="C9" s="13" t="s">
        <v>50</v>
      </c>
      <c r="D9" s="13" t="s">
        <v>50</v>
      </c>
      <c r="E9" s="13" t="s">
        <v>50</v>
      </c>
      <c r="F9" s="13" t="s">
        <v>50</v>
      </c>
      <c r="G9" s="13" t="s">
        <v>50</v>
      </c>
      <c r="H9" s="13"/>
    </row>
    <row r="10" spans="2:9" s="4" customFormat="1" ht="24" customHeight="1" x14ac:dyDescent="0.25">
      <c r="B10" s="6">
        <f t="array" ref="B10:H10">DaysAndWeeks+DATE(CalendarYear,12,1)-WEEKDAY(DATE(CalendarYear,12,1),(WeekStart="Monday")+1)+22</f>
        <v>46012</v>
      </c>
      <c r="C10" s="6">
        <v>46013</v>
      </c>
      <c r="D10" s="6">
        <v>46014</v>
      </c>
      <c r="E10" s="6">
        <v>46015</v>
      </c>
      <c r="F10" s="6">
        <v>46016</v>
      </c>
      <c r="G10" s="6">
        <v>46017</v>
      </c>
      <c r="H10" s="6">
        <v>46018</v>
      </c>
    </row>
    <row r="11" spans="2:9" s="14" customFormat="1" ht="56.15" customHeight="1" x14ac:dyDescent="0.25">
      <c r="B11" s="15"/>
      <c r="C11" s="15"/>
      <c r="D11" s="15"/>
      <c r="E11" s="15"/>
      <c r="F11" s="15"/>
      <c r="G11" s="15"/>
      <c r="H11" s="15"/>
    </row>
    <row r="12" spans="2:9" s="4" customFormat="1" ht="24" customHeight="1" x14ac:dyDescent="0.25">
      <c r="B12" s="5">
        <f t="array" ref="B12:H12">DaysAndWeeks+DATE(CalendarYear,12,1)-WEEKDAY(DATE(CalendarYear,12,1),(WeekStart="Monday")+1)+29</f>
        <v>46019</v>
      </c>
      <c r="C12" s="5">
        <v>46020</v>
      </c>
      <c r="D12" s="5">
        <v>46021</v>
      </c>
      <c r="E12" s="5">
        <v>46022</v>
      </c>
      <c r="F12" s="5">
        <v>46023</v>
      </c>
      <c r="G12" s="5">
        <v>46024</v>
      </c>
      <c r="H12" s="5">
        <v>46025</v>
      </c>
    </row>
    <row r="13" spans="2:9" s="14" customFormat="1" ht="56.15" customHeight="1" x14ac:dyDescent="0.25">
      <c r="B13" s="13"/>
      <c r="C13" s="13"/>
      <c r="D13" s="13"/>
      <c r="E13" s="13"/>
      <c r="F13" s="13"/>
      <c r="G13" s="13"/>
      <c r="H13" s="13"/>
    </row>
    <row r="14" spans="2:9" s="4" customFormat="1" ht="24" customHeight="1" x14ac:dyDescent="0.25">
      <c r="B14" s="6">
        <f t="array" ref="B14:C14">DaysAndWeeks+DATE(CalendarYear,12,1)-WEEKDAY(DATE(CalendarYear,12,1),(WeekStart="Monday")+1)+36</f>
        <v>46026</v>
      </c>
      <c r="C14" s="6">
        <v>46027</v>
      </c>
      <c r="D14" s="78" t="s">
        <v>1</v>
      </c>
      <c r="E14" s="78"/>
      <c r="F14" s="78"/>
      <c r="G14" s="78"/>
      <c r="H14" s="79"/>
    </row>
    <row r="15" spans="2:9" s="14" customFormat="1" ht="56.15" customHeight="1" x14ac:dyDescent="0.25">
      <c r="B15" s="15"/>
      <c r="C15" s="15"/>
      <c r="D15" s="80"/>
      <c r="E15" s="80"/>
      <c r="F15" s="80"/>
      <c r="G15" s="80"/>
      <c r="H15" s="81"/>
    </row>
  </sheetData>
  <mergeCells count="3">
    <mergeCell ref="B2:D2"/>
    <mergeCell ref="D14:H14"/>
    <mergeCell ref="D15:H15"/>
  </mergeCells>
  <conditionalFormatting sqref="B4:G4">
    <cfRule type="expression" dxfId="1" priority="1">
      <formula>DAY(B4)&gt;8</formula>
    </cfRule>
  </conditionalFormatting>
  <conditionalFormatting sqref="B12:H12 B14:C14">
    <cfRule type="expression" dxfId="0" priority="2">
      <formula>AND(DAY(B12)&gt;=1,DAY(B12)&lt;=15)</formula>
    </cfRule>
  </conditionalFormatting>
  <dataValidations count="8">
    <dataValidation allowBlank="1" showInputMessage="1" showErrorMessage="1" prompt="Automatically determined weekday" sqref="C3:H3" xr:uid="{00000000-0002-0000-0B00-000000000000}"/>
    <dataValidation allowBlank="1" showInputMessage="1" showErrorMessage="1" prompt="December month calendar" sqref="A1" xr:uid="{00000000-0002-0000-0B00-000001000000}"/>
    <dataValidation allowBlank="1" showInputMessage="1" showErrorMessage="1" prompt="The year in this cell is automatically updated based on year entered in January worksheet. Calendar below has dates for previous and next month with lighter font shade" sqref="B2:D2" xr:uid="{00000000-0002-0000-0B00-000002000000}"/>
    <dataValidation allowBlank="1" showInputMessage="1" showErrorMessage="1" prompt="This row contains weekday names for this calendar. This cell contains the starting day of the week. To change week start day, select a new weekday in January worksheet cell L5." sqref="B3" xr:uid="{00000000-0002-0000-0B00-000003000000}"/>
    <dataValidation allowBlank="1" showInputMessage="1" prompt="Enter monthly Notes in cell below" sqref="D14:H14" xr:uid="{00000000-0002-0000-0B00-000004000000}"/>
    <dataValidation allowBlank="1" showInputMessage="1" prompt="Enter monthly Notes in this cell" sqref="D15:H15" xr:uid="{00000000-0002-0000-0B00-000005000000}"/>
    <dataValidation allowBlank="1" showInputMessage="1" showErrorMessage="1" prompt="This row &amp; rows 7, 9, 11, 13, &amp; 15 are cells for entering daily notes related to the calendar day in the cell above." sqref="B5" xr:uid="{00000000-0002-0000-0B00-000006000000}"/>
    <dataValidation allowBlank="1" showInputMessage="1" showErrorMessage="1" prompt="This row &amp; rows 6, 8, 10, 12 &amp; 14 contain calendar days of the week. If this cell doesn’t contain the number 1, then it is a day from the previous month. Enter notes in cell D15." sqref="B4" xr:uid="{00000000-0002-0000-0B00-000007000000}"/>
  </dataValidations>
  <printOptions horizontalCentered="1"/>
  <pageMargins left="0.25" right="0.25" top="0.5" bottom="0.5" header="0.3" footer="0.3"/>
  <pageSetup orientation="landscape" r:id="rId1"/>
  <headerFooter differentFirst="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tabColor theme="8" tint="0.59999389629810485"/>
    <pageSetUpPr fitToPage="1"/>
  </sheetPr>
  <dimension ref="B1:I15"/>
  <sheetViews>
    <sheetView showGridLines="0" showRowColHeaders="0" topLeftCell="A4" zoomScaleNormal="100" workbookViewId="0">
      <selection activeCell="G11" sqref="G11"/>
    </sheetView>
  </sheetViews>
  <sheetFormatPr defaultColWidth="8.75" defaultRowHeight="13.5" x14ac:dyDescent="0.25"/>
  <cols>
    <col min="1" max="1" width="1.58203125" style="1" customWidth="1"/>
    <col min="2" max="8" width="16.58203125" style="1" customWidth="1"/>
    <col min="9" max="9" width="1.58203125" style="1" customWidth="1"/>
    <col min="10" max="10" width="8.58203125" style="1" customWidth="1"/>
    <col min="11" max="16384" width="8.75" style="1"/>
  </cols>
  <sheetData>
    <row r="1" spans="2:9" ht="9" customHeight="1" x14ac:dyDescent="0.25">
      <c r="I1" s="1" t="s">
        <v>2</v>
      </c>
    </row>
    <row r="2" spans="2:9" ht="96" customHeight="1" x14ac:dyDescent="0.25">
      <c r="B2" s="77" t="str">
        <f>"February "&amp;CalendarYear</f>
        <v>February 2025</v>
      </c>
      <c r="C2" s="77"/>
      <c r="D2" s="77"/>
      <c r="E2" s="2"/>
      <c r="F2" s="2"/>
      <c r="G2" s="2"/>
      <c r="H2" s="3"/>
    </row>
    <row r="3" spans="2:9" s="10" customFormat="1" ht="24" customHeight="1" x14ac:dyDescent="0.25">
      <c r="B3" s="7" t="str">
        <f>WeekStart</f>
        <v>Sunday</v>
      </c>
      <c r="C3" s="8" t="str">
        <f t="shared" ref="C3:H3" si="0">TEXT(C4,"dddd")</f>
        <v>Monday</v>
      </c>
      <c r="D3" s="8" t="str">
        <f t="shared" si="0"/>
        <v>Tuesday</v>
      </c>
      <c r="E3" s="8" t="str">
        <f t="shared" si="0"/>
        <v>Wednesday</v>
      </c>
      <c r="F3" s="8" t="str">
        <f t="shared" si="0"/>
        <v>Thursday</v>
      </c>
      <c r="G3" s="8" t="str">
        <f t="shared" si="0"/>
        <v>Friday</v>
      </c>
      <c r="H3" s="9" t="str">
        <f t="shared" si="0"/>
        <v>Saturday</v>
      </c>
    </row>
    <row r="4" spans="2:9" s="4" customFormat="1" ht="24" customHeight="1" x14ac:dyDescent="0.35">
      <c r="B4" s="11">
        <f t="array" ref="B4:H4">DaysAndWeeks+DATE(CalendarYear,2,1)-WEEKDAY(DATE(CalendarYear,2,1),(WeekStart="Monday")+1)+1</f>
        <v>45683</v>
      </c>
      <c r="C4" s="11">
        <v>45684</v>
      </c>
      <c r="D4" s="11">
        <v>45685</v>
      </c>
      <c r="E4" s="11">
        <v>45686</v>
      </c>
      <c r="F4" s="11">
        <v>45687</v>
      </c>
      <c r="G4" s="11">
        <v>45688</v>
      </c>
      <c r="H4" s="12">
        <v>45689</v>
      </c>
    </row>
    <row r="5" spans="2:9" s="14" customFormat="1" ht="56.15" customHeight="1" x14ac:dyDescent="0.25">
      <c r="B5" s="13"/>
      <c r="C5" s="13"/>
      <c r="D5" s="13"/>
      <c r="E5" s="13"/>
      <c r="F5" s="13"/>
      <c r="G5" s="13"/>
      <c r="H5" s="13"/>
    </row>
    <row r="6" spans="2:9" s="4" customFormat="1" ht="24" customHeight="1" x14ac:dyDescent="0.25">
      <c r="B6" s="6">
        <f t="array" ref="B6:H6">DaysAndWeeks+DATE(CalendarYear,2,1)-WEEKDAY(DATE(CalendarYear,2,1),(WeekStart="Monday")+1)+8</f>
        <v>45690</v>
      </c>
      <c r="C6" s="6">
        <v>45691</v>
      </c>
      <c r="D6" s="6">
        <v>45692</v>
      </c>
      <c r="E6" s="6">
        <v>45693</v>
      </c>
      <c r="F6" s="6">
        <v>45694</v>
      </c>
      <c r="G6" s="6">
        <v>45695</v>
      </c>
      <c r="H6" s="6">
        <v>45696</v>
      </c>
    </row>
    <row r="7" spans="2:9" s="14" customFormat="1" ht="56.15" customHeight="1" x14ac:dyDescent="0.25">
      <c r="B7" s="15"/>
      <c r="C7" s="52" t="s">
        <v>23</v>
      </c>
      <c r="D7" s="52" t="s">
        <v>22</v>
      </c>
      <c r="E7" s="53" t="s">
        <v>29</v>
      </c>
      <c r="F7" s="52" t="s">
        <v>22</v>
      </c>
      <c r="G7" s="53" t="s">
        <v>29</v>
      </c>
      <c r="H7" s="15"/>
    </row>
    <row r="8" spans="2:9" s="4" customFormat="1" ht="24" customHeight="1" x14ac:dyDescent="0.25">
      <c r="B8" s="5">
        <f t="array" ref="B8:H8">DaysAndWeeks+DATE(CalendarYear,2,1)-WEEKDAY(DATE(CalendarYear,2,1),(WeekStart="Monday")+1)+15</f>
        <v>45697</v>
      </c>
      <c r="C8" s="5">
        <v>45698</v>
      </c>
      <c r="D8" s="5">
        <v>45699</v>
      </c>
      <c r="E8" s="5">
        <v>45700</v>
      </c>
      <c r="F8" s="5">
        <v>45701</v>
      </c>
      <c r="G8" s="5">
        <v>45702</v>
      </c>
      <c r="H8" s="5">
        <v>45703</v>
      </c>
    </row>
    <row r="9" spans="2:9" s="14" customFormat="1" ht="56.15" customHeight="1" x14ac:dyDescent="0.25">
      <c r="B9" s="13"/>
      <c r="C9" s="52" t="s">
        <v>23</v>
      </c>
      <c r="D9" s="52" t="s">
        <v>22</v>
      </c>
      <c r="E9" s="52" t="s">
        <v>24</v>
      </c>
      <c r="F9" s="52" t="s">
        <v>22</v>
      </c>
      <c r="G9" s="44" t="s">
        <v>7</v>
      </c>
      <c r="H9" s="13"/>
    </row>
    <row r="10" spans="2:9" s="4" customFormat="1" ht="24" customHeight="1" x14ac:dyDescent="0.25">
      <c r="B10" s="6">
        <f t="array" ref="B10:H10">DaysAndWeeks+DATE(CalendarYear,2,1)-WEEKDAY(DATE(CalendarYear,2,1),(WeekStart="Monday")+1)+22</f>
        <v>45704</v>
      </c>
      <c r="C10" s="6">
        <v>45705</v>
      </c>
      <c r="D10" s="6">
        <v>45706</v>
      </c>
      <c r="E10" s="6">
        <v>45707</v>
      </c>
      <c r="F10" s="6">
        <v>45708</v>
      </c>
      <c r="G10" s="6">
        <v>45709</v>
      </c>
      <c r="H10" s="6">
        <v>45710</v>
      </c>
    </row>
    <row r="11" spans="2:9" s="14" customFormat="1" ht="56.15" customHeight="1" x14ac:dyDescent="0.25">
      <c r="B11" s="15"/>
      <c r="C11" s="44" t="s">
        <v>7</v>
      </c>
      <c r="D11" s="47" t="s">
        <v>63</v>
      </c>
      <c r="E11" s="52" t="s">
        <v>24</v>
      </c>
      <c r="F11" s="47" t="s">
        <v>62</v>
      </c>
      <c r="G11" s="53" t="s">
        <v>29</v>
      </c>
      <c r="H11" s="15"/>
    </row>
    <row r="12" spans="2:9" s="4" customFormat="1" ht="24" customHeight="1" x14ac:dyDescent="0.25">
      <c r="B12" s="5">
        <f t="array" ref="B12:H12">DaysAndWeeks+DATE(CalendarYear,2,1)-WEEKDAY(DATE(CalendarYear,2,1),(WeekStart="Monday")+1)+29</f>
        <v>45711</v>
      </c>
      <c r="C12" s="5">
        <v>45712</v>
      </c>
      <c r="D12" s="5">
        <v>45713</v>
      </c>
      <c r="E12" s="5">
        <v>45714</v>
      </c>
      <c r="F12" s="5">
        <v>45715</v>
      </c>
      <c r="G12" s="5">
        <v>45716</v>
      </c>
      <c r="H12" s="5">
        <v>45717</v>
      </c>
    </row>
    <row r="13" spans="2:9" s="14" customFormat="1" ht="56.15" customHeight="1" x14ac:dyDescent="0.25">
      <c r="B13" s="13"/>
      <c r="C13" s="52" t="s">
        <v>23</v>
      </c>
      <c r="D13" s="47" t="s">
        <v>27</v>
      </c>
      <c r="E13" s="52" t="s">
        <v>24</v>
      </c>
      <c r="F13" s="47" t="s">
        <v>21</v>
      </c>
      <c r="G13" s="53" t="s">
        <v>29</v>
      </c>
      <c r="H13" s="13"/>
    </row>
    <row r="14" spans="2:9" s="4" customFormat="1" ht="24" customHeight="1" x14ac:dyDescent="0.25">
      <c r="B14" s="6">
        <f t="array" ref="B14:C14">DaysAndWeeks+DATE(CalendarYear,2,1)-WEEKDAY(DATE(CalendarYear,2,1),(WeekStart="Monday")+1)+36</f>
        <v>45718</v>
      </c>
      <c r="C14" s="6">
        <v>45719</v>
      </c>
      <c r="D14" s="78" t="s">
        <v>1</v>
      </c>
      <c r="E14" s="78"/>
      <c r="F14" s="78"/>
      <c r="G14" s="78"/>
      <c r="H14" s="79"/>
    </row>
    <row r="15" spans="2:9" s="14" customFormat="1" ht="56.15" customHeight="1" x14ac:dyDescent="0.25">
      <c r="B15" s="15"/>
      <c r="C15" s="15"/>
      <c r="D15" s="80"/>
      <c r="E15" s="80"/>
      <c r="F15" s="80"/>
      <c r="G15" s="80"/>
      <c r="H15" s="81"/>
    </row>
  </sheetData>
  <mergeCells count="3">
    <mergeCell ref="B2:D2"/>
    <mergeCell ref="D14:H14"/>
    <mergeCell ref="D15:H15"/>
  </mergeCells>
  <conditionalFormatting sqref="B4:G4">
    <cfRule type="expression" dxfId="21" priority="1">
      <formula>DAY(B4)&gt;8</formula>
    </cfRule>
  </conditionalFormatting>
  <conditionalFormatting sqref="B12:H12 B14:C14">
    <cfRule type="expression" dxfId="20" priority="2">
      <formula>AND(DAY(B12)&gt;=1,DAY(B12)&lt;=15)</formula>
    </cfRule>
  </conditionalFormatting>
  <dataValidations count="8">
    <dataValidation allowBlank="1" showInputMessage="1" showErrorMessage="1" prompt="Automatically determined weekday" sqref="C3:H3" xr:uid="{00000000-0002-0000-0100-000000000000}"/>
    <dataValidation allowBlank="1" showInputMessage="1" showErrorMessage="1" prompt="The year in this cell is automatically updated based on year entered in January worksheet. Calendar below has dates for previous and next month with lighter font shade" sqref="B2:D2" xr:uid="{00000000-0002-0000-0100-000001000000}"/>
    <dataValidation allowBlank="1" showInputMessage="1" showErrorMessage="1" prompt="This row contains weekday names for this calendar. This cell contains the starting day of the week. To change week start day, select a new weekday in January worksheet cell L5." sqref="B3" xr:uid="{00000000-0002-0000-0100-000002000000}"/>
    <dataValidation allowBlank="1" showInputMessage="1" showErrorMessage="1" prompt="February month calendar" sqref="A1" xr:uid="{00000000-0002-0000-0100-000003000000}"/>
    <dataValidation allowBlank="1" showInputMessage="1" prompt="Enter monthly Notes in cell below" sqref="D14:H14" xr:uid="{00000000-0002-0000-0100-000004000000}"/>
    <dataValidation allowBlank="1" showInputMessage="1" prompt="Enter monthly Notes in this cell" sqref="D15:H15" xr:uid="{00000000-0002-0000-0100-000005000000}"/>
    <dataValidation allowBlank="1" showInputMessage="1" showErrorMessage="1" prompt="This row &amp; rows 7, 9, 11, 13, &amp; 15 are cells for entering daily notes related to the calendar day in the cell above." sqref="B5" xr:uid="{00000000-0002-0000-0100-000006000000}"/>
    <dataValidation allowBlank="1" showInputMessage="1" showErrorMessage="1" prompt="This row &amp; rows 6, 8, 10, 12 &amp; 14 contain calendar days of the week. If this cell doesn’t contain the number 1, then it is a day from the previous month. Enter notes in cell D15." sqref="B4" xr:uid="{00000000-0002-0000-0100-000007000000}"/>
  </dataValidations>
  <printOptions horizontalCentered="1"/>
  <pageMargins left="0.25" right="0.25" top="0.5" bottom="0.5" header="0.3" footer="0.3"/>
  <pageSetup orientation="landscape" r:id="rId1"/>
  <headerFooter differentFirst="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tabColor theme="9" tint="0.59999389629810485"/>
    <pageSetUpPr fitToPage="1"/>
  </sheetPr>
  <dimension ref="B1:I15"/>
  <sheetViews>
    <sheetView showGridLines="0" showRowColHeaders="0" topLeftCell="A5" zoomScaleNormal="100" workbookViewId="0">
      <selection activeCell="L10" sqref="L10"/>
    </sheetView>
  </sheetViews>
  <sheetFormatPr defaultColWidth="8.75" defaultRowHeight="13.5" x14ac:dyDescent="0.25"/>
  <cols>
    <col min="1" max="1" width="1.58203125" style="1" customWidth="1"/>
    <col min="2" max="8" width="16.58203125" style="1" customWidth="1"/>
    <col min="9" max="9" width="1.58203125" style="1" customWidth="1"/>
    <col min="10" max="10" width="8.58203125" style="1" customWidth="1"/>
    <col min="11" max="16384" width="8.75" style="1"/>
  </cols>
  <sheetData>
    <row r="1" spans="2:9" ht="9" customHeight="1" x14ac:dyDescent="0.25">
      <c r="I1" s="1" t="s">
        <v>2</v>
      </c>
    </row>
    <row r="2" spans="2:9" ht="96" customHeight="1" x14ac:dyDescent="0.25">
      <c r="B2" s="83" t="str">
        <f>"March "&amp;CalendarYear</f>
        <v>March 2025</v>
      </c>
      <c r="C2" s="83"/>
      <c r="D2" s="83"/>
      <c r="E2" s="2"/>
      <c r="F2" s="2"/>
      <c r="G2" s="2"/>
      <c r="H2" s="3"/>
    </row>
    <row r="3" spans="2:9" s="10" customFormat="1" ht="24" customHeight="1" x14ac:dyDescent="0.25">
      <c r="B3" s="21" t="str">
        <f>WeekStart</f>
        <v>Sunday</v>
      </c>
      <c r="C3" s="22" t="str">
        <f t="shared" ref="C3:H3" si="0">TEXT(C4,"dddd")</f>
        <v>Monday</v>
      </c>
      <c r="D3" s="22" t="str">
        <f t="shared" si="0"/>
        <v>Tuesday</v>
      </c>
      <c r="E3" s="22" t="str">
        <f t="shared" si="0"/>
        <v>Wednesday</v>
      </c>
      <c r="F3" s="22" t="str">
        <f t="shared" si="0"/>
        <v>Thursday</v>
      </c>
      <c r="G3" s="22" t="str">
        <f t="shared" si="0"/>
        <v>Friday</v>
      </c>
      <c r="H3" s="23" t="str">
        <f t="shared" si="0"/>
        <v>Saturday</v>
      </c>
    </row>
    <row r="4" spans="2:9" s="4" customFormat="1" ht="24" customHeight="1" x14ac:dyDescent="0.35">
      <c r="B4" s="24">
        <f t="array" ref="B4:H4">DaysAndWeeks+DATE(CalendarYear,3,1)-WEEKDAY(DATE(CalendarYear,3,1),(WeekStart="Monday")+1)+1</f>
        <v>45711</v>
      </c>
      <c r="C4" s="24">
        <v>45712</v>
      </c>
      <c r="D4" s="24">
        <v>45713</v>
      </c>
      <c r="E4" s="24">
        <v>45714</v>
      </c>
      <c r="F4" s="24">
        <v>45715</v>
      </c>
      <c r="G4" s="24">
        <v>45716</v>
      </c>
      <c r="H4" s="24">
        <v>45717</v>
      </c>
    </row>
    <row r="5" spans="2:9" s="14" customFormat="1" ht="56.15" customHeight="1" x14ac:dyDescent="0.25">
      <c r="B5" s="26" t="s">
        <v>11</v>
      </c>
      <c r="C5" s="26"/>
      <c r="D5" s="26"/>
      <c r="E5" s="26"/>
      <c r="F5" s="26"/>
      <c r="G5" s="26"/>
      <c r="H5" s="26"/>
    </row>
    <row r="6" spans="2:9" s="4" customFormat="1" ht="24" customHeight="1" x14ac:dyDescent="0.25">
      <c r="B6" s="27">
        <f t="array" ref="B6:H6">DaysAndWeeks+DATE(CalendarYear,3,1)-WEEKDAY(DATE(CalendarYear,3,1),(WeekStart="Monday")+1)+8</f>
        <v>45718</v>
      </c>
      <c r="C6" s="27">
        <v>45719</v>
      </c>
      <c r="D6" s="27">
        <v>45720</v>
      </c>
      <c r="E6" s="27">
        <v>45721</v>
      </c>
      <c r="F6" s="27">
        <v>45722</v>
      </c>
      <c r="G6" s="27">
        <v>45723</v>
      </c>
      <c r="H6" s="27">
        <v>45724</v>
      </c>
    </row>
    <row r="7" spans="2:9" s="14" customFormat="1" ht="56.15" customHeight="1" x14ac:dyDescent="0.25">
      <c r="B7" s="25"/>
      <c r="C7" s="52" t="s">
        <v>23</v>
      </c>
      <c r="D7" s="47" t="s">
        <v>26</v>
      </c>
      <c r="E7" s="52" t="s">
        <v>24</v>
      </c>
      <c r="F7" s="47" t="s">
        <v>77</v>
      </c>
      <c r="G7" s="53" t="s">
        <v>29</v>
      </c>
      <c r="H7" s="25"/>
    </row>
    <row r="8" spans="2:9" s="4" customFormat="1" ht="24" customHeight="1" x14ac:dyDescent="0.25">
      <c r="B8" s="28">
        <f t="array" ref="B8:H8">DaysAndWeeks+DATE(CalendarYear,3,1)-WEEKDAY(DATE(CalendarYear,3,1),(WeekStart="Monday")+1)+15</f>
        <v>45725</v>
      </c>
      <c r="C8" s="28">
        <v>45726</v>
      </c>
      <c r="D8" s="28">
        <v>45727</v>
      </c>
      <c r="E8" s="28">
        <v>45728</v>
      </c>
      <c r="F8" s="28">
        <v>45729</v>
      </c>
      <c r="G8" s="28">
        <v>45730</v>
      </c>
      <c r="H8" s="28">
        <v>45731</v>
      </c>
    </row>
    <row r="9" spans="2:9" s="14" customFormat="1" ht="56.15" customHeight="1" x14ac:dyDescent="0.25">
      <c r="B9" s="26"/>
      <c r="C9" s="52" t="s">
        <v>23</v>
      </c>
      <c r="D9" s="47" t="s">
        <v>78</v>
      </c>
      <c r="E9" s="52" t="s">
        <v>24</v>
      </c>
      <c r="F9" s="47" t="s">
        <v>79</v>
      </c>
      <c r="G9" s="53" t="s">
        <v>29</v>
      </c>
      <c r="H9" s="26"/>
    </row>
    <row r="10" spans="2:9" s="4" customFormat="1" ht="24" customHeight="1" x14ac:dyDescent="0.25">
      <c r="B10" s="27">
        <f t="array" ref="B10:H10">DaysAndWeeks+DATE(CalendarYear,3,1)-WEEKDAY(DATE(CalendarYear,3,1),(WeekStart="Monday")+1)+22</f>
        <v>45732</v>
      </c>
      <c r="C10" s="27">
        <v>45733</v>
      </c>
      <c r="D10" s="27">
        <v>45734</v>
      </c>
      <c r="E10" s="27">
        <v>45735</v>
      </c>
      <c r="F10" s="27">
        <v>45736</v>
      </c>
      <c r="G10" s="27">
        <v>45737</v>
      </c>
      <c r="H10" s="27">
        <v>45738</v>
      </c>
    </row>
    <row r="11" spans="2:9" s="14" customFormat="1" ht="56.15" customHeight="1" x14ac:dyDescent="0.25">
      <c r="B11" s="25"/>
      <c r="C11" s="52" t="s">
        <v>23</v>
      </c>
      <c r="D11" s="49" t="s">
        <v>12</v>
      </c>
      <c r="E11" s="53" t="s">
        <v>29</v>
      </c>
      <c r="F11" s="52" t="s">
        <v>22</v>
      </c>
      <c r="G11" s="53" t="s">
        <v>29</v>
      </c>
      <c r="H11" s="25"/>
    </row>
    <row r="12" spans="2:9" s="4" customFormat="1" ht="24" customHeight="1" x14ac:dyDescent="0.25">
      <c r="B12" s="28">
        <f t="array" ref="B12:H12">DaysAndWeeks+DATE(CalendarYear,3,1)-WEEKDAY(DATE(CalendarYear,3,1),(WeekStart="Monday")+1)+29</f>
        <v>45739</v>
      </c>
      <c r="C12" s="28">
        <v>45740</v>
      </c>
      <c r="D12" s="28">
        <v>45741</v>
      </c>
      <c r="E12" s="28">
        <v>45742</v>
      </c>
      <c r="F12" s="28">
        <v>45743</v>
      </c>
      <c r="G12" s="28">
        <v>45744</v>
      </c>
      <c r="H12" s="28">
        <v>45745</v>
      </c>
    </row>
    <row r="13" spans="2:9" s="14" customFormat="1" ht="56.15" customHeight="1" x14ac:dyDescent="0.25">
      <c r="B13" s="26"/>
      <c r="C13" s="52" t="s">
        <v>23</v>
      </c>
      <c r="D13" s="49" t="s">
        <v>13</v>
      </c>
      <c r="E13" s="52" t="s">
        <v>24</v>
      </c>
      <c r="F13" s="49" t="s">
        <v>14</v>
      </c>
      <c r="G13" s="53" t="s">
        <v>29</v>
      </c>
      <c r="H13" s="26"/>
    </row>
    <row r="14" spans="2:9" s="4" customFormat="1" ht="24" customHeight="1" x14ac:dyDescent="0.25">
      <c r="B14" s="27">
        <f t="array" ref="B14:C14">DaysAndWeeks+DATE(CalendarYear,3,1)-WEEKDAY(DATE(CalendarYear,3,1),(WeekStart="Monday")+1)+36</f>
        <v>45746</v>
      </c>
      <c r="C14" s="27">
        <v>45747</v>
      </c>
      <c r="D14" s="84" t="s">
        <v>1</v>
      </c>
      <c r="E14" s="84"/>
      <c r="F14" s="84"/>
      <c r="G14" s="84"/>
      <c r="H14" s="85"/>
    </row>
    <row r="15" spans="2:9" s="14" customFormat="1" ht="56.15" customHeight="1" x14ac:dyDescent="0.25">
      <c r="B15" s="25"/>
      <c r="C15" s="52" t="s">
        <v>23</v>
      </c>
      <c r="D15" s="86"/>
      <c r="E15" s="86"/>
      <c r="F15" s="86"/>
      <c r="G15" s="86"/>
      <c r="H15" s="87"/>
    </row>
  </sheetData>
  <mergeCells count="3">
    <mergeCell ref="B2:D2"/>
    <mergeCell ref="D14:H14"/>
    <mergeCell ref="D15:H15"/>
  </mergeCells>
  <conditionalFormatting sqref="B4:G4">
    <cfRule type="expression" dxfId="19" priority="1">
      <formula>DAY(B4)&gt;8</formula>
    </cfRule>
  </conditionalFormatting>
  <conditionalFormatting sqref="B12:H12 B14:C14">
    <cfRule type="expression" dxfId="18" priority="2">
      <formula>AND(DAY(B12)&gt;=1,DAY(B12)&lt;=15)</formula>
    </cfRule>
  </conditionalFormatting>
  <dataValidations count="8">
    <dataValidation allowBlank="1" showInputMessage="1" showErrorMessage="1" prompt="March month calendar" sqref="A1" xr:uid="{00000000-0002-0000-0200-000000000000}"/>
    <dataValidation allowBlank="1" showInputMessage="1" showErrorMessage="1" prompt="The year in this cell is automatically updated based on year entered in January worksheet. Calendar below has dates for previous and next month with lighter font shade" sqref="B2:D2" xr:uid="{00000000-0002-0000-0200-000001000000}"/>
    <dataValidation allowBlank="1" showInputMessage="1" showErrorMessage="1" prompt="Automatically determined weekday" sqref="C3:H3" xr:uid="{00000000-0002-0000-0200-000002000000}"/>
    <dataValidation allowBlank="1" showInputMessage="1" showErrorMessage="1" prompt="This row &amp; rows 6, 8, 10, 12 &amp; 14 contain calendar days of the week. If this cell doesn’t contain the number 1, then it is a day from the previous month. Enter notes in cell D15." sqref="B4" xr:uid="{00000000-0002-0000-0200-000003000000}"/>
    <dataValidation allowBlank="1" showInputMessage="1" showErrorMessage="1" prompt="This row &amp; rows 7, 9, 11, 13, &amp; 15 are cells for entering daily notes related to the calendar day in the cell above." sqref="B5" xr:uid="{00000000-0002-0000-0200-000004000000}"/>
    <dataValidation allowBlank="1" showInputMessage="1" prompt="Enter monthly Notes in this cell" sqref="D15:H15" xr:uid="{00000000-0002-0000-0200-000005000000}"/>
    <dataValidation allowBlank="1" showInputMessage="1" prompt="Enter monthly Notes in cell below" sqref="D14:H14" xr:uid="{00000000-0002-0000-0200-000006000000}"/>
    <dataValidation allowBlank="1" showInputMessage="1" showErrorMessage="1" prompt="This row contains weekday names for this calendar. This cell contains the starting day of the week. To change week start day, select a new weekday in January worksheet cell L5." sqref="B3" xr:uid="{00000000-0002-0000-0200-000007000000}"/>
  </dataValidations>
  <printOptions horizontalCentered="1"/>
  <pageMargins left="0.25" right="0.25" top="0.5" bottom="0.5" header="0.3" footer="0.3"/>
  <pageSetup orientation="landscape" r:id="rId1"/>
  <headerFooter differentFirst="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>
    <tabColor theme="9" tint="0.59999389629810485"/>
    <pageSetUpPr fitToPage="1"/>
  </sheetPr>
  <dimension ref="B1:I15"/>
  <sheetViews>
    <sheetView showGridLines="0" showRowColHeaders="0" topLeftCell="A7" workbookViewId="0">
      <selection activeCell="L11" sqref="L11"/>
    </sheetView>
  </sheetViews>
  <sheetFormatPr defaultColWidth="8.75" defaultRowHeight="13.5" x14ac:dyDescent="0.25"/>
  <cols>
    <col min="1" max="1" width="1.58203125" style="1" customWidth="1"/>
    <col min="2" max="8" width="16.58203125" style="1" customWidth="1"/>
    <col min="9" max="9" width="1.58203125" style="1" customWidth="1"/>
    <col min="10" max="10" width="8.58203125" style="1" customWidth="1"/>
    <col min="11" max="16384" width="8.75" style="1"/>
  </cols>
  <sheetData>
    <row r="1" spans="2:9" ht="9" customHeight="1" x14ac:dyDescent="0.25">
      <c r="I1" s="1" t="s">
        <v>2</v>
      </c>
    </row>
    <row r="2" spans="2:9" ht="96" customHeight="1" x14ac:dyDescent="0.25">
      <c r="B2" s="83" t="str">
        <f>"April "&amp;CalendarYear</f>
        <v>April 2025</v>
      </c>
      <c r="C2" s="83"/>
      <c r="D2" s="83"/>
      <c r="E2" s="2"/>
      <c r="F2" s="2"/>
      <c r="G2" s="2"/>
      <c r="H2" s="3"/>
    </row>
    <row r="3" spans="2:9" s="10" customFormat="1" ht="24" customHeight="1" x14ac:dyDescent="0.25">
      <c r="B3" s="21" t="str">
        <f>WeekStart</f>
        <v>Sunday</v>
      </c>
      <c r="C3" s="22" t="str">
        <f t="shared" ref="C3:H3" si="0">TEXT(C4,"dddd")</f>
        <v>Monday</v>
      </c>
      <c r="D3" s="22" t="str">
        <f t="shared" si="0"/>
        <v>Tuesday</v>
      </c>
      <c r="E3" s="22" t="str">
        <f t="shared" si="0"/>
        <v>Wednesday</v>
      </c>
      <c r="F3" s="22" t="str">
        <f t="shared" si="0"/>
        <v>Thursday</v>
      </c>
      <c r="G3" s="22" t="str">
        <f t="shared" si="0"/>
        <v>Friday</v>
      </c>
      <c r="H3" s="23" t="str">
        <f t="shared" si="0"/>
        <v>Saturday</v>
      </c>
    </row>
    <row r="4" spans="2:9" s="4" customFormat="1" ht="24" customHeight="1" x14ac:dyDescent="0.35">
      <c r="B4" s="24">
        <f t="array" ref="B4:H4">DaysAndWeeks+DATE(CalendarYear,4,1)-WEEKDAY(DATE(CalendarYear,4,1),(WeekStart="Monday")+1)+1</f>
        <v>45746</v>
      </c>
      <c r="C4" s="24">
        <v>45747</v>
      </c>
      <c r="D4" s="24">
        <v>45748</v>
      </c>
      <c r="E4" s="24">
        <v>45749</v>
      </c>
      <c r="F4" s="24">
        <v>45750</v>
      </c>
      <c r="G4" s="24">
        <v>45751</v>
      </c>
      <c r="H4" s="24">
        <v>45752</v>
      </c>
    </row>
    <row r="5" spans="2:9" s="14" customFormat="1" ht="56.15" customHeight="1" x14ac:dyDescent="0.25">
      <c r="B5" s="26"/>
      <c r="C5" s="26"/>
      <c r="D5" s="49" t="s">
        <v>15</v>
      </c>
      <c r="E5" s="52" t="s">
        <v>24</v>
      </c>
      <c r="F5" s="49" t="s">
        <v>16</v>
      </c>
      <c r="G5" s="53" t="s">
        <v>29</v>
      </c>
      <c r="H5" s="26"/>
    </row>
    <row r="6" spans="2:9" s="4" customFormat="1" ht="24" customHeight="1" x14ac:dyDescent="0.25">
      <c r="B6" s="27">
        <f t="array" ref="B6:H6">DaysAndWeeks+DATE(CalendarYear,4,1)-WEEKDAY(DATE(CalendarYear,4,1),(WeekStart="Monday")+1)+8</f>
        <v>45753</v>
      </c>
      <c r="C6" s="27">
        <v>45754</v>
      </c>
      <c r="D6" s="27">
        <v>45755</v>
      </c>
      <c r="E6" s="27">
        <v>45756</v>
      </c>
      <c r="F6" s="27">
        <v>45757</v>
      </c>
      <c r="G6" s="27">
        <v>45758</v>
      </c>
      <c r="H6" s="27">
        <v>45759</v>
      </c>
    </row>
    <row r="7" spans="2:9" s="14" customFormat="1" ht="56.15" customHeight="1" x14ac:dyDescent="0.25">
      <c r="B7" s="45" t="s">
        <v>8</v>
      </c>
      <c r="C7" s="45" t="s">
        <v>8</v>
      </c>
      <c r="D7" s="45" t="s">
        <v>18</v>
      </c>
      <c r="E7" s="45" t="s">
        <v>8</v>
      </c>
      <c r="F7" s="45" t="s">
        <v>8</v>
      </c>
      <c r="G7" s="45" t="s">
        <v>8</v>
      </c>
      <c r="H7" s="45" t="s">
        <v>8</v>
      </c>
    </row>
    <row r="8" spans="2:9" s="4" customFormat="1" ht="24" customHeight="1" x14ac:dyDescent="0.25">
      <c r="B8" s="28">
        <f t="array" ref="B8:H8">DaysAndWeeks+DATE(CalendarYear,4,1)-WEEKDAY(DATE(CalendarYear,4,1),(WeekStart="Monday")+1)+15</f>
        <v>45760</v>
      </c>
      <c r="C8" s="28">
        <v>45761</v>
      </c>
      <c r="D8" s="28">
        <v>45762</v>
      </c>
      <c r="E8" s="28">
        <v>45763</v>
      </c>
      <c r="F8" s="28">
        <v>45764</v>
      </c>
      <c r="G8" s="28">
        <v>45765</v>
      </c>
      <c r="H8" s="28">
        <v>45766</v>
      </c>
    </row>
    <row r="9" spans="2:9" s="14" customFormat="1" ht="56.15" customHeight="1" x14ac:dyDescent="0.25">
      <c r="B9" s="26"/>
      <c r="C9" s="52" t="s">
        <v>23</v>
      </c>
      <c r="D9" s="49" t="s">
        <v>17</v>
      </c>
      <c r="E9" s="52" t="s">
        <v>24</v>
      </c>
      <c r="F9" s="48" t="s">
        <v>20</v>
      </c>
      <c r="G9" s="53" t="s">
        <v>29</v>
      </c>
      <c r="H9" s="26"/>
    </row>
    <row r="10" spans="2:9" s="4" customFormat="1" ht="24" customHeight="1" x14ac:dyDescent="0.25">
      <c r="B10" s="27">
        <f t="array" ref="B10:H10">DaysAndWeeks+DATE(CalendarYear,4,1)-WEEKDAY(DATE(CalendarYear,4,1),(WeekStart="Monday")+1)+22</f>
        <v>45767</v>
      </c>
      <c r="C10" s="27">
        <v>45768</v>
      </c>
      <c r="D10" s="27">
        <v>45769</v>
      </c>
      <c r="E10" s="27">
        <v>45770</v>
      </c>
      <c r="F10" s="27">
        <v>45771</v>
      </c>
      <c r="G10" s="27">
        <v>45772</v>
      </c>
      <c r="H10" s="27">
        <v>45773</v>
      </c>
    </row>
    <row r="11" spans="2:9" s="14" customFormat="1" ht="56.15" customHeight="1" x14ac:dyDescent="0.25">
      <c r="B11" s="25"/>
      <c r="C11" s="52" t="s">
        <v>23</v>
      </c>
      <c r="D11" s="49" t="s">
        <v>19</v>
      </c>
      <c r="E11" s="52" t="s">
        <v>24</v>
      </c>
      <c r="F11" s="49" t="s">
        <v>45</v>
      </c>
      <c r="G11" s="54" t="s">
        <v>31</v>
      </c>
      <c r="H11" s="54" t="s">
        <v>30</v>
      </c>
    </row>
    <row r="12" spans="2:9" s="4" customFormat="1" ht="24" customHeight="1" x14ac:dyDescent="0.25">
      <c r="B12" s="28">
        <f t="array" ref="B12:H12">DaysAndWeeks+DATE(CalendarYear,4,1)-WEEKDAY(DATE(CalendarYear,4,1),(WeekStart="Monday")+1)+29</f>
        <v>45774</v>
      </c>
      <c r="C12" s="28">
        <v>45775</v>
      </c>
      <c r="D12" s="28">
        <v>45776</v>
      </c>
      <c r="E12" s="28">
        <v>45777</v>
      </c>
      <c r="F12" s="28">
        <v>45778</v>
      </c>
      <c r="G12" s="28">
        <v>45779</v>
      </c>
      <c r="H12" s="28">
        <v>45780</v>
      </c>
    </row>
    <row r="13" spans="2:9" s="14" customFormat="1" ht="56.15" customHeight="1" x14ac:dyDescent="0.25">
      <c r="B13" s="26"/>
      <c r="C13" s="52" t="s">
        <v>23</v>
      </c>
      <c r="D13" s="49" t="s">
        <v>43</v>
      </c>
      <c r="E13" s="49" t="s">
        <v>42</v>
      </c>
      <c r="F13" s="26"/>
      <c r="G13" s="26"/>
      <c r="H13" s="26"/>
    </row>
    <row r="14" spans="2:9" s="4" customFormat="1" ht="24" customHeight="1" x14ac:dyDescent="0.25">
      <c r="B14" s="27">
        <f t="array" ref="B14:C14">DaysAndWeeks+DATE(CalendarYear,4,1)-WEEKDAY(DATE(CalendarYear,4,1),(WeekStart="Monday")+1)+36</f>
        <v>45781</v>
      </c>
      <c r="C14" s="27">
        <v>45782</v>
      </c>
      <c r="D14" s="84" t="s">
        <v>1</v>
      </c>
      <c r="E14" s="84"/>
      <c r="F14" s="84"/>
      <c r="G14" s="84"/>
      <c r="H14" s="85"/>
    </row>
    <row r="15" spans="2:9" s="14" customFormat="1" ht="56.15" customHeight="1" x14ac:dyDescent="0.25">
      <c r="B15" s="25"/>
      <c r="C15" s="25"/>
      <c r="D15" s="86"/>
      <c r="E15" s="86"/>
      <c r="F15" s="86"/>
      <c r="G15" s="86"/>
      <c r="H15" s="87"/>
    </row>
  </sheetData>
  <mergeCells count="3">
    <mergeCell ref="B2:D2"/>
    <mergeCell ref="D14:H14"/>
    <mergeCell ref="D15:H15"/>
  </mergeCells>
  <conditionalFormatting sqref="B4:G4">
    <cfRule type="expression" dxfId="17" priority="1">
      <formula>DAY(B4)&gt;8</formula>
    </cfRule>
  </conditionalFormatting>
  <conditionalFormatting sqref="B12:H12 B14:C14">
    <cfRule type="expression" dxfId="16" priority="2">
      <formula>AND(DAY(B12)&gt;=1,DAY(B12)&lt;=15)</formula>
    </cfRule>
  </conditionalFormatting>
  <dataValidations count="8">
    <dataValidation allowBlank="1" showInputMessage="1" showErrorMessage="1" prompt="Automatically determined weekday" sqref="C3:H3" xr:uid="{00000000-0002-0000-0300-000000000000}"/>
    <dataValidation allowBlank="1" showInputMessage="1" showErrorMessage="1" prompt="The year in this cell is automatically updated based on year entered in January worksheet. Calendar below has dates for previous and next month with lighter font shade" sqref="B2:D2" xr:uid="{00000000-0002-0000-0300-000001000000}"/>
    <dataValidation allowBlank="1" showInputMessage="1" showErrorMessage="1" prompt="April month calendar" sqref="A1" xr:uid="{00000000-0002-0000-0300-000002000000}"/>
    <dataValidation allowBlank="1" showInputMessage="1" showErrorMessage="1" prompt="This row contains weekday names for this calendar. This cell contains the starting day of the week. To change week start day, select a new weekday in January worksheet cell L5." sqref="B3" xr:uid="{00000000-0002-0000-0300-000003000000}"/>
    <dataValidation allowBlank="1" showInputMessage="1" prompt="Enter monthly Notes in cell below" sqref="D14:H14" xr:uid="{00000000-0002-0000-0300-000004000000}"/>
    <dataValidation allowBlank="1" showInputMessage="1" prompt="Enter monthly Notes in this cell" sqref="D15:H15" xr:uid="{00000000-0002-0000-0300-000005000000}"/>
    <dataValidation allowBlank="1" showInputMessage="1" showErrorMessage="1" prompt="This row &amp; rows 7, 9, 11, 13, &amp; 15 are cells for entering daily notes related to the calendar day in the cell above." sqref="B5" xr:uid="{00000000-0002-0000-0300-000006000000}"/>
    <dataValidation allowBlank="1" showInputMessage="1" showErrorMessage="1" prompt="This row &amp; rows 6, 8, 10, 12 &amp; 14 contain calendar days of the week. If this cell doesn’t contain the number 1, then it is a day from the previous month. Enter notes in cell D15." sqref="B4" xr:uid="{00000000-0002-0000-0300-000007000000}"/>
  </dataValidations>
  <printOptions horizontalCentered="1"/>
  <pageMargins left="0.25" right="0.25" top="0.5" bottom="0.5" header="0.3" footer="0.3"/>
  <pageSetup orientation="landscape" r:id="rId1"/>
  <headerFooter differentFirst="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>
    <tabColor theme="9" tint="0.59999389629810485"/>
    <pageSetUpPr fitToPage="1"/>
  </sheetPr>
  <dimension ref="B1:I15"/>
  <sheetViews>
    <sheetView showGridLines="0" showRowColHeaders="0" topLeftCell="A3" workbookViewId="0">
      <selection activeCell="H5" sqref="H5"/>
    </sheetView>
  </sheetViews>
  <sheetFormatPr defaultColWidth="8.75" defaultRowHeight="13.5" x14ac:dyDescent="0.25"/>
  <cols>
    <col min="1" max="1" width="1.58203125" style="1" customWidth="1"/>
    <col min="2" max="8" width="16.58203125" style="1" customWidth="1"/>
    <col min="9" max="9" width="1.58203125" style="1" customWidth="1"/>
    <col min="10" max="10" width="8.58203125" style="1" customWidth="1"/>
    <col min="11" max="16384" width="8.75" style="1"/>
  </cols>
  <sheetData>
    <row r="1" spans="2:9" ht="9" customHeight="1" x14ac:dyDescent="0.25">
      <c r="I1" s="1" t="s">
        <v>2</v>
      </c>
    </row>
    <row r="2" spans="2:9" ht="96" customHeight="1" x14ac:dyDescent="0.25">
      <c r="B2" s="83" t="str">
        <f>"May "&amp;CalendarYear</f>
        <v>May 2025</v>
      </c>
      <c r="C2" s="83"/>
      <c r="D2" s="83"/>
      <c r="E2" s="2"/>
      <c r="F2" s="2"/>
      <c r="G2" s="2"/>
      <c r="H2" s="3"/>
    </row>
    <row r="3" spans="2:9" s="10" customFormat="1" ht="24" customHeight="1" x14ac:dyDescent="0.25">
      <c r="B3" s="21" t="str">
        <f>WeekStart</f>
        <v>Sunday</v>
      </c>
      <c r="C3" s="22" t="str">
        <f t="shared" ref="C3:H3" si="0">TEXT(C4,"dddd")</f>
        <v>Monday</v>
      </c>
      <c r="D3" s="22" t="str">
        <f t="shared" si="0"/>
        <v>Tuesday</v>
      </c>
      <c r="E3" s="22" t="str">
        <f t="shared" si="0"/>
        <v>Wednesday</v>
      </c>
      <c r="F3" s="22" t="str">
        <f t="shared" si="0"/>
        <v>Thursday</v>
      </c>
      <c r="G3" s="22" t="str">
        <f t="shared" si="0"/>
        <v>Friday</v>
      </c>
      <c r="H3" s="23" t="str">
        <f t="shared" si="0"/>
        <v>Saturday</v>
      </c>
    </row>
    <row r="4" spans="2:9" s="4" customFormat="1" ht="24" customHeight="1" x14ac:dyDescent="0.35">
      <c r="B4" s="24">
        <f t="array" ref="B4:H4">DaysAndWeeks+DATE(CalendarYear,5,1)-WEEKDAY(DATE(CalendarYear,5,1),(WeekStart="Monday")+1)+1</f>
        <v>45774</v>
      </c>
      <c r="C4" s="24">
        <v>45775</v>
      </c>
      <c r="D4" s="24">
        <v>45776</v>
      </c>
      <c r="E4" s="24">
        <v>45777</v>
      </c>
      <c r="F4" s="24">
        <v>45778</v>
      </c>
      <c r="G4" s="24">
        <v>45779</v>
      </c>
      <c r="H4" s="24">
        <v>45780</v>
      </c>
    </row>
    <row r="5" spans="2:9" s="14" customFormat="1" ht="56.15" customHeight="1" x14ac:dyDescent="0.25">
      <c r="B5" s="26"/>
      <c r="C5" s="26"/>
      <c r="D5" s="26"/>
      <c r="E5" s="26"/>
      <c r="F5" s="26"/>
      <c r="G5" s="26"/>
      <c r="H5" s="26" t="s">
        <v>97</v>
      </c>
    </row>
    <row r="6" spans="2:9" s="4" customFormat="1" ht="24" customHeight="1" x14ac:dyDescent="0.25">
      <c r="B6" s="27">
        <f t="array" ref="B6:H6">DaysAndWeeks+DATE(CalendarYear,5,1)-WEEKDAY(DATE(CalendarYear,5,1),(WeekStart="Monday")+1)+8</f>
        <v>45781</v>
      </c>
      <c r="C6" s="27">
        <v>45782</v>
      </c>
      <c r="D6" s="27">
        <v>45783</v>
      </c>
      <c r="E6" s="27">
        <v>45784</v>
      </c>
      <c r="F6" s="27">
        <v>45785</v>
      </c>
      <c r="G6" s="27">
        <v>45786</v>
      </c>
      <c r="H6" s="27">
        <v>45787</v>
      </c>
    </row>
    <row r="7" spans="2:9" s="14" customFormat="1" ht="56.15" customHeight="1" x14ac:dyDescent="0.25">
      <c r="B7" s="25"/>
      <c r="C7" s="15" t="s">
        <v>25</v>
      </c>
      <c r="D7" s="15" t="s">
        <v>22</v>
      </c>
      <c r="E7" s="50" t="s">
        <v>38</v>
      </c>
      <c r="F7" s="15" t="s">
        <v>22</v>
      </c>
      <c r="G7" s="50" t="s">
        <v>39</v>
      </c>
      <c r="H7" s="25"/>
    </row>
    <row r="8" spans="2:9" s="4" customFormat="1" ht="24" customHeight="1" x14ac:dyDescent="0.25">
      <c r="B8" s="28">
        <f t="array" ref="B8:H8">DaysAndWeeks+DATE(CalendarYear,5,1)-WEEKDAY(DATE(CalendarYear,5,1),(WeekStart="Monday")+1)+15</f>
        <v>45788</v>
      </c>
      <c r="C8" s="28">
        <v>45789</v>
      </c>
      <c r="D8" s="28">
        <v>45790</v>
      </c>
      <c r="E8" s="28">
        <v>45791</v>
      </c>
      <c r="F8" s="28">
        <v>45792</v>
      </c>
      <c r="G8" s="28">
        <v>45793</v>
      </c>
      <c r="H8" s="28">
        <v>45794</v>
      </c>
    </row>
    <row r="9" spans="2:9" s="14" customFormat="1" ht="56.15" customHeight="1" x14ac:dyDescent="0.25">
      <c r="B9" s="26"/>
      <c r="C9" s="50" t="s">
        <v>41</v>
      </c>
      <c r="D9" s="15" t="s">
        <v>22</v>
      </c>
      <c r="E9" s="50" t="s">
        <v>37</v>
      </c>
      <c r="F9" s="15" t="s">
        <v>22</v>
      </c>
      <c r="G9" s="50" t="s">
        <v>40</v>
      </c>
      <c r="H9" s="26"/>
    </row>
    <row r="10" spans="2:9" s="4" customFormat="1" ht="24" customHeight="1" x14ac:dyDescent="0.25">
      <c r="B10" s="27">
        <f t="array" ref="B10:H10">DaysAndWeeks+DATE(CalendarYear,5,1)-WEEKDAY(DATE(CalendarYear,5,1),(WeekStart="Monday")+1)+22</f>
        <v>45795</v>
      </c>
      <c r="C10" s="27">
        <v>45796</v>
      </c>
      <c r="D10" s="27">
        <v>45797</v>
      </c>
      <c r="E10" s="27">
        <v>45798</v>
      </c>
      <c r="F10" s="27">
        <v>45799</v>
      </c>
      <c r="G10" s="27">
        <v>45800</v>
      </c>
      <c r="H10" s="27">
        <v>45801</v>
      </c>
    </row>
    <row r="11" spans="2:9" s="14" customFormat="1" ht="56.15" customHeight="1" x14ac:dyDescent="0.25">
      <c r="B11" s="25"/>
      <c r="C11" s="53" t="s">
        <v>29</v>
      </c>
      <c r="D11" s="53" t="s">
        <v>33</v>
      </c>
      <c r="E11" s="53" t="s">
        <v>44</v>
      </c>
      <c r="F11" s="50" t="s">
        <v>34</v>
      </c>
      <c r="G11" s="53" t="s">
        <v>29</v>
      </c>
      <c r="H11" s="25"/>
    </row>
    <row r="12" spans="2:9" s="4" customFormat="1" ht="24" customHeight="1" x14ac:dyDescent="0.25">
      <c r="B12" s="28">
        <f t="array" ref="B12:H12">DaysAndWeeks+DATE(CalendarYear,5,1)-WEEKDAY(DATE(CalendarYear,5,1),(WeekStart="Monday")+1)+29</f>
        <v>45802</v>
      </c>
      <c r="C12" s="28">
        <v>45803</v>
      </c>
      <c r="D12" s="28">
        <v>45804</v>
      </c>
      <c r="E12" s="28">
        <v>45805</v>
      </c>
      <c r="F12" s="28">
        <v>45806</v>
      </c>
      <c r="G12" s="28">
        <v>45807</v>
      </c>
      <c r="H12" s="28">
        <v>45808</v>
      </c>
    </row>
    <row r="13" spans="2:9" s="14" customFormat="1" ht="56.15" customHeight="1" x14ac:dyDescent="0.25">
      <c r="B13" s="26"/>
      <c r="C13" s="46" t="s">
        <v>9</v>
      </c>
      <c r="D13" s="53" t="s">
        <v>33</v>
      </c>
      <c r="E13" s="51" t="s">
        <v>36</v>
      </c>
      <c r="F13" s="51" t="s">
        <v>35</v>
      </c>
      <c r="G13" s="53" t="s">
        <v>29</v>
      </c>
      <c r="H13" s="26"/>
    </row>
    <row r="14" spans="2:9" s="4" customFormat="1" ht="24" customHeight="1" x14ac:dyDescent="0.25">
      <c r="B14" s="27">
        <f t="array" ref="B14:C14">DaysAndWeeks+DATE(CalendarYear,5,1)-WEEKDAY(DATE(CalendarYear,5,1),(WeekStart="Monday")+1)+36</f>
        <v>45809</v>
      </c>
      <c r="C14" s="27">
        <v>45810</v>
      </c>
      <c r="D14" s="84" t="s">
        <v>1</v>
      </c>
      <c r="E14" s="84"/>
      <c r="F14" s="84"/>
      <c r="G14" s="84"/>
      <c r="H14" s="85"/>
    </row>
    <row r="15" spans="2:9" s="14" customFormat="1" ht="56.15" customHeight="1" x14ac:dyDescent="0.25">
      <c r="B15" s="25"/>
      <c r="C15" s="25"/>
      <c r="D15" s="86"/>
      <c r="E15" s="86"/>
      <c r="F15" s="86"/>
      <c r="G15" s="86"/>
      <c r="H15" s="87"/>
    </row>
  </sheetData>
  <mergeCells count="3">
    <mergeCell ref="B2:D2"/>
    <mergeCell ref="D14:H14"/>
    <mergeCell ref="D15:H15"/>
  </mergeCells>
  <conditionalFormatting sqref="B4:G4">
    <cfRule type="expression" dxfId="15" priority="1">
      <formula>DAY(B4)&gt;8</formula>
    </cfRule>
  </conditionalFormatting>
  <conditionalFormatting sqref="B12:H12 B14:C14">
    <cfRule type="expression" dxfId="14" priority="2">
      <formula>AND(DAY(B12)&gt;=1,DAY(B12)&lt;=15)</formula>
    </cfRule>
  </conditionalFormatting>
  <dataValidations count="8">
    <dataValidation allowBlank="1" showInputMessage="1" showErrorMessage="1" prompt="Automatically determined weekday" sqref="C3:H3" xr:uid="{00000000-0002-0000-0400-000000000000}"/>
    <dataValidation allowBlank="1" showInputMessage="1" showErrorMessage="1" prompt="The year in this cell is automatically updated based on year entered in January worksheet. Calendar below has dates for previous and next month with lighter font shade" sqref="B2:D2" xr:uid="{00000000-0002-0000-0400-000001000000}"/>
    <dataValidation allowBlank="1" showInputMessage="1" showErrorMessage="1" prompt="May month calendar" sqref="A1" xr:uid="{00000000-0002-0000-0400-000002000000}"/>
    <dataValidation allowBlank="1" showInputMessage="1" showErrorMessage="1" prompt="This row &amp; rows 6, 8, 10, 12 &amp; 14 contain calendar days of the week. If this cell doesn’t contain the number 1, then it is a day from the previous month. Enter notes in cell D15." sqref="B4" xr:uid="{00000000-0002-0000-0400-000003000000}"/>
    <dataValidation allowBlank="1" showInputMessage="1" showErrorMessage="1" prompt="This row &amp; rows 7, 9, 11, 13, &amp; 15 are cells for entering daily notes related to the calendar day in the cell above." sqref="B5" xr:uid="{00000000-0002-0000-0400-000004000000}"/>
    <dataValidation allowBlank="1" showInputMessage="1" prompt="Enter monthly Notes in this cell" sqref="D15:H15" xr:uid="{00000000-0002-0000-0400-000005000000}"/>
    <dataValidation allowBlank="1" showInputMessage="1" prompt="Enter monthly Notes in cell below" sqref="D14:H14" xr:uid="{00000000-0002-0000-0400-000006000000}"/>
    <dataValidation allowBlank="1" showInputMessage="1" showErrorMessage="1" prompt="This row contains weekday names for this calendar. This cell contains the starting day of the week. To change week start day, select a new weekday in January worksheet cell L5." sqref="B3" xr:uid="{00000000-0002-0000-0400-000007000000}"/>
  </dataValidations>
  <printOptions horizontalCentered="1"/>
  <pageMargins left="0.25" right="0.25" top="0.5" bottom="0.5" header="0.3" footer="0.3"/>
  <pageSetup orientation="landscape" r:id="rId1"/>
  <headerFooter differentFirst="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>
    <tabColor theme="7" tint="0.59999389629810485"/>
    <pageSetUpPr fitToPage="1"/>
  </sheetPr>
  <dimension ref="B1:I15"/>
  <sheetViews>
    <sheetView showGridLines="0" showRowColHeaders="0" tabSelected="1" topLeftCell="A7" zoomScaleNormal="100" workbookViewId="0">
      <selection activeCell="K11" sqref="K11"/>
    </sheetView>
  </sheetViews>
  <sheetFormatPr defaultColWidth="8.75" defaultRowHeight="13.5" x14ac:dyDescent="0.25"/>
  <cols>
    <col min="1" max="1" width="1.58203125" style="1" customWidth="1"/>
    <col min="2" max="8" width="16.58203125" style="1" customWidth="1"/>
    <col min="9" max="9" width="1.58203125" style="1" customWidth="1"/>
    <col min="10" max="10" width="8.58203125" style="1" customWidth="1"/>
    <col min="11" max="16384" width="8.75" style="1"/>
  </cols>
  <sheetData>
    <row r="1" spans="2:9" ht="9" customHeight="1" x14ac:dyDescent="0.25">
      <c r="I1" s="1" t="s">
        <v>2</v>
      </c>
    </row>
    <row r="2" spans="2:9" ht="96" customHeight="1" x14ac:dyDescent="0.25">
      <c r="B2" s="88" t="str">
        <f>"June "&amp;CalendarYear</f>
        <v>June 2025</v>
      </c>
      <c r="C2" s="88"/>
      <c r="D2" s="88"/>
      <c r="E2" s="2"/>
      <c r="F2" s="2"/>
      <c r="G2" s="2"/>
      <c r="H2" s="3"/>
    </row>
    <row r="3" spans="2:9" s="10" customFormat="1" ht="24" customHeight="1" x14ac:dyDescent="0.25">
      <c r="B3" s="29" t="str">
        <f>WeekStart</f>
        <v>Sunday</v>
      </c>
      <c r="C3" s="30" t="str">
        <f t="shared" ref="C3:H3" si="0">TEXT(C4,"dddd")</f>
        <v>Monday</v>
      </c>
      <c r="D3" s="30" t="str">
        <f t="shared" si="0"/>
        <v>Tuesday</v>
      </c>
      <c r="E3" s="30" t="str">
        <f t="shared" si="0"/>
        <v>Wednesday</v>
      </c>
      <c r="F3" s="30" t="str">
        <f t="shared" si="0"/>
        <v>Thursday</v>
      </c>
      <c r="G3" s="30" t="str">
        <f t="shared" si="0"/>
        <v>Friday</v>
      </c>
      <c r="H3" s="31" t="str">
        <f t="shared" si="0"/>
        <v>Saturday</v>
      </c>
    </row>
    <row r="4" spans="2:9" s="4" customFormat="1" ht="24" customHeight="1" x14ac:dyDescent="0.35">
      <c r="B4" s="32">
        <f t="array" ref="B4:H4">DaysAndWeeks+DATE(CalendarYear,6,1)-WEEKDAY(DATE(CalendarYear,6,1),(WeekStart="Monday")+1)+1</f>
        <v>45809</v>
      </c>
      <c r="C4" s="32">
        <v>45810</v>
      </c>
      <c r="D4" s="32">
        <v>45811</v>
      </c>
      <c r="E4" s="32">
        <v>45812</v>
      </c>
      <c r="F4" s="32">
        <v>45813</v>
      </c>
      <c r="G4" s="32">
        <v>45814</v>
      </c>
      <c r="H4" s="32">
        <v>45815</v>
      </c>
    </row>
    <row r="5" spans="2:9" s="14" customFormat="1" ht="56.15" customHeight="1" x14ac:dyDescent="0.25">
      <c r="B5" s="34"/>
      <c r="C5" s="55" t="s">
        <v>32</v>
      </c>
      <c r="D5" s="55" t="s">
        <v>32</v>
      </c>
      <c r="E5" s="55" t="s">
        <v>32</v>
      </c>
      <c r="F5" s="55" t="s">
        <v>32</v>
      </c>
      <c r="G5" s="55" t="s">
        <v>47</v>
      </c>
      <c r="H5" s="55" t="s">
        <v>48</v>
      </c>
    </row>
    <row r="6" spans="2:9" s="4" customFormat="1" ht="24" customHeight="1" x14ac:dyDescent="0.25">
      <c r="B6" s="35">
        <f t="array" ref="B6:H6">DaysAndWeeks+DATE(CalendarYear,6,1)-WEEKDAY(DATE(CalendarYear,6,1),(WeekStart="Monday")+1)+8</f>
        <v>45816</v>
      </c>
      <c r="C6" s="35">
        <v>45817</v>
      </c>
      <c r="D6" s="35">
        <v>45818</v>
      </c>
      <c r="E6" s="35">
        <v>45819</v>
      </c>
      <c r="F6" s="35">
        <v>45820</v>
      </c>
      <c r="G6" s="35">
        <v>45821</v>
      </c>
      <c r="H6" s="35">
        <v>45822</v>
      </c>
    </row>
    <row r="7" spans="2:9" s="14" customFormat="1" ht="56.15" customHeight="1" x14ac:dyDescent="0.25">
      <c r="B7" s="55" t="s">
        <v>48</v>
      </c>
      <c r="C7" s="55" t="s">
        <v>48</v>
      </c>
      <c r="D7" s="55" t="s">
        <v>48</v>
      </c>
      <c r="E7" s="55" t="s">
        <v>48</v>
      </c>
      <c r="F7" s="55" t="s">
        <v>48</v>
      </c>
      <c r="G7" s="55" t="s">
        <v>57</v>
      </c>
      <c r="H7" s="55" t="s">
        <v>48</v>
      </c>
    </row>
    <row r="8" spans="2:9" s="4" customFormat="1" ht="24" customHeight="1" x14ac:dyDescent="0.25">
      <c r="B8" s="36">
        <f t="array" ref="B8:H8">DaysAndWeeks+DATE(CalendarYear,6,1)-WEEKDAY(DATE(CalendarYear,6,1),(WeekStart="Monday")+1)+15</f>
        <v>45823</v>
      </c>
      <c r="C8" s="36">
        <v>45824</v>
      </c>
      <c r="D8" s="36">
        <v>45825</v>
      </c>
      <c r="E8" s="36">
        <v>45826</v>
      </c>
      <c r="F8" s="36">
        <v>45827</v>
      </c>
      <c r="G8" s="36">
        <v>45828</v>
      </c>
      <c r="H8" s="36">
        <v>45829</v>
      </c>
    </row>
    <row r="9" spans="2:9" s="14" customFormat="1" ht="56.15" customHeight="1" x14ac:dyDescent="0.25">
      <c r="B9" s="55" t="s">
        <v>48</v>
      </c>
      <c r="C9" s="55" t="s">
        <v>58</v>
      </c>
      <c r="D9" s="58" t="s">
        <v>56</v>
      </c>
      <c r="E9" s="58" t="s">
        <v>56</v>
      </c>
      <c r="F9" s="58"/>
      <c r="G9" s="34"/>
      <c r="H9" s="34"/>
    </row>
    <row r="10" spans="2:9" s="4" customFormat="1" ht="24" customHeight="1" x14ac:dyDescent="0.25">
      <c r="B10" s="35">
        <f t="array" ref="B10:H10">DaysAndWeeks+DATE(CalendarYear,6,1)-WEEKDAY(DATE(CalendarYear,6,1),(WeekStart="Monday")+1)+22</f>
        <v>45830</v>
      </c>
      <c r="C10" s="35">
        <v>45831</v>
      </c>
      <c r="D10" s="35">
        <v>45832</v>
      </c>
      <c r="E10" s="35">
        <v>45833</v>
      </c>
      <c r="F10" s="35">
        <v>45834</v>
      </c>
      <c r="G10" s="35">
        <v>45835</v>
      </c>
      <c r="H10" s="35">
        <v>45836</v>
      </c>
    </row>
    <row r="11" spans="2:9" s="14" customFormat="1" ht="56.15" customHeight="1" x14ac:dyDescent="0.25">
      <c r="B11" s="33"/>
      <c r="C11" s="58" t="s">
        <v>59</v>
      </c>
      <c r="D11" s="58" t="s">
        <v>59</v>
      </c>
      <c r="E11" s="58" t="s">
        <v>59</v>
      </c>
      <c r="F11" s="58"/>
      <c r="G11" s="33"/>
      <c r="H11" s="33"/>
    </row>
    <row r="12" spans="2:9" s="4" customFormat="1" ht="24" customHeight="1" x14ac:dyDescent="0.25">
      <c r="B12" s="36">
        <f t="array" ref="B12:H12">DaysAndWeeks+DATE(CalendarYear,6,1)-WEEKDAY(DATE(CalendarYear,6,1),(WeekStart="Monday")+1)+29</f>
        <v>45837</v>
      </c>
      <c r="C12" s="36">
        <v>45838</v>
      </c>
      <c r="D12" s="36">
        <v>45839</v>
      </c>
      <c r="E12" s="36">
        <v>45840</v>
      </c>
      <c r="F12" s="36">
        <v>45841</v>
      </c>
      <c r="G12" s="36">
        <v>45842</v>
      </c>
      <c r="H12" s="36">
        <v>45843</v>
      </c>
    </row>
    <row r="13" spans="2:9" s="14" customFormat="1" ht="56.15" customHeight="1" x14ac:dyDescent="0.25">
      <c r="B13" s="34"/>
      <c r="C13" s="58" t="s">
        <v>99</v>
      </c>
      <c r="D13" s="98" t="s">
        <v>98</v>
      </c>
      <c r="E13" s="98" t="s">
        <v>98</v>
      </c>
      <c r="F13" s="98" t="s">
        <v>98</v>
      </c>
      <c r="G13" s="98" t="s">
        <v>100</v>
      </c>
      <c r="H13" s="98" t="s">
        <v>100</v>
      </c>
    </row>
    <row r="14" spans="2:9" s="4" customFormat="1" ht="24" customHeight="1" x14ac:dyDescent="0.25">
      <c r="B14" s="35">
        <f t="array" ref="B14:C14">DaysAndWeeks+DATE(CalendarYear,6,1)-WEEKDAY(DATE(CalendarYear,6,1),(WeekStart="Monday")+1)+36</f>
        <v>45844</v>
      </c>
      <c r="C14" s="35">
        <v>45845</v>
      </c>
      <c r="D14" s="89" t="s">
        <v>1</v>
      </c>
      <c r="E14" s="89"/>
      <c r="F14" s="89"/>
      <c r="G14" s="89"/>
      <c r="H14" s="90"/>
    </row>
    <row r="15" spans="2:9" s="14" customFormat="1" ht="56.15" customHeight="1" x14ac:dyDescent="0.25">
      <c r="B15" s="33"/>
      <c r="C15" s="33"/>
      <c r="D15" s="91"/>
      <c r="E15" s="91"/>
      <c r="F15" s="91"/>
      <c r="G15" s="91"/>
      <c r="H15" s="92"/>
    </row>
  </sheetData>
  <mergeCells count="3">
    <mergeCell ref="B2:D2"/>
    <mergeCell ref="D14:H14"/>
    <mergeCell ref="D15:H15"/>
  </mergeCells>
  <conditionalFormatting sqref="B4:G4">
    <cfRule type="expression" dxfId="13" priority="1">
      <formula>DAY(B4)&gt;8</formula>
    </cfRule>
  </conditionalFormatting>
  <conditionalFormatting sqref="B12:H12 B14:C14">
    <cfRule type="expression" dxfId="12" priority="2">
      <formula>AND(DAY(B12)&gt;=1,DAY(B12)&lt;=15)</formula>
    </cfRule>
  </conditionalFormatting>
  <dataValidations count="8">
    <dataValidation allowBlank="1" showInputMessage="1" showErrorMessage="1" prompt="Automatically determined weekday" sqref="C3:H3" xr:uid="{00000000-0002-0000-0500-000000000000}"/>
    <dataValidation allowBlank="1" showInputMessage="1" showErrorMessage="1" prompt="June month calendar" sqref="A1" xr:uid="{00000000-0002-0000-0500-000001000000}"/>
    <dataValidation allowBlank="1" showInputMessage="1" showErrorMessage="1" prompt="The year in this cell is automatically updated based on year entered in January worksheet. Calendar below has dates for previous and next month with lighter font shade" sqref="B2:D2" xr:uid="{00000000-0002-0000-0500-000002000000}"/>
    <dataValidation allowBlank="1" showInputMessage="1" showErrorMessage="1" prompt="This row contains weekday names for this calendar. This cell contains the starting day of the week. To change week start day, select a new weekday in January worksheet cell L5." sqref="B3" xr:uid="{00000000-0002-0000-0500-000003000000}"/>
    <dataValidation allowBlank="1" showInputMessage="1" prompt="Enter monthly Notes in cell below" sqref="D14:H14" xr:uid="{00000000-0002-0000-0500-000004000000}"/>
    <dataValidation allowBlank="1" showInputMessage="1" prompt="Enter monthly Notes in this cell" sqref="D15:H15" xr:uid="{00000000-0002-0000-0500-000005000000}"/>
    <dataValidation allowBlank="1" showInputMessage="1" showErrorMessage="1" prompt="This row &amp; rows 7, 9, 11, 13, &amp; 15 are cells for entering daily notes related to the calendar day in the cell above." sqref="B5" xr:uid="{00000000-0002-0000-0500-000006000000}"/>
    <dataValidation allowBlank="1" showInputMessage="1" showErrorMessage="1" prompt="This row &amp; rows 6, 8, 10, 12 &amp; 14 contain calendar days of the week. If this cell doesn’t contain the number 1, then it is a day from the previous month. Enter notes in cell D15." sqref="B4" xr:uid="{00000000-0002-0000-0500-000007000000}"/>
  </dataValidations>
  <printOptions horizontalCentered="1"/>
  <pageMargins left="0.25" right="0.25" top="0.5" bottom="0.5" header="0.3" footer="0.3"/>
  <pageSetup orientation="landscape" r:id="rId1"/>
  <headerFooter differentFirst="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>
    <tabColor theme="7" tint="0.59999389629810485"/>
    <pageSetUpPr fitToPage="1"/>
  </sheetPr>
  <dimension ref="B1:I15"/>
  <sheetViews>
    <sheetView showGridLines="0" showRowColHeaders="0" topLeftCell="A3" zoomScaleNormal="100" workbookViewId="0">
      <selection activeCell="F7" sqref="F7"/>
    </sheetView>
  </sheetViews>
  <sheetFormatPr defaultColWidth="8.75" defaultRowHeight="13.5" x14ac:dyDescent="0.25"/>
  <cols>
    <col min="1" max="1" width="1.58203125" style="1" customWidth="1"/>
    <col min="2" max="8" width="16.58203125" style="1" customWidth="1"/>
    <col min="9" max="9" width="1.58203125" style="1" customWidth="1"/>
    <col min="10" max="10" width="8.58203125" style="1" customWidth="1"/>
    <col min="11" max="16384" width="8.75" style="1"/>
  </cols>
  <sheetData>
    <row r="1" spans="2:9" ht="9" customHeight="1" x14ac:dyDescent="0.25">
      <c r="I1" s="1" t="s">
        <v>2</v>
      </c>
    </row>
    <row r="2" spans="2:9" ht="96" customHeight="1" x14ac:dyDescent="0.25">
      <c r="B2" s="88" t="str">
        <f>"July "&amp;CalendarYear</f>
        <v>July 2025</v>
      </c>
      <c r="C2" s="88"/>
      <c r="D2" s="88"/>
      <c r="E2" s="2"/>
      <c r="F2" s="2"/>
      <c r="G2" s="2"/>
      <c r="H2" s="3"/>
    </row>
    <row r="3" spans="2:9" s="10" customFormat="1" ht="24" customHeight="1" x14ac:dyDescent="0.25">
      <c r="B3" s="29" t="str">
        <f>WeekStart</f>
        <v>Sunday</v>
      </c>
      <c r="C3" s="30" t="str">
        <f t="shared" ref="C3:H3" si="0">TEXT(C4,"dddd")</f>
        <v>Monday</v>
      </c>
      <c r="D3" s="30" t="str">
        <f t="shared" si="0"/>
        <v>Tuesday</v>
      </c>
      <c r="E3" s="30" t="str">
        <f t="shared" si="0"/>
        <v>Wednesday</v>
      </c>
      <c r="F3" s="30" t="str">
        <f t="shared" si="0"/>
        <v>Thursday</v>
      </c>
      <c r="G3" s="30" t="str">
        <f t="shared" si="0"/>
        <v>Friday</v>
      </c>
      <c r="H3" s="31" t="str">
        <f t="shared" si="0"/>
        <v>Saturday</v>
      </c>
    </row>
    <row r="4" spans="2:9" s="4" customFormat="1" ht="24" customHeight="1" x14ac:dyDescent="0.35">
      <c r="B4" s="32">
        <f t="array" ref="B4:H4">DaysAndWeeks+DATE(CalendarYear,7,1)-WEEKDAY(DATE(CalendarYear,7,1),(WeekStart="Monday")+1)+1</f>
        <v>45837</v>
      </c>
      <c r="C4" s="32">
        <v>45838</v>
      </c>
      <c r="D4" s="32">
        <v>45839</v>
      </c>
      <c r="E4" s="32">
        <v>45840</v>
      </c>
      <c r="F4" s="32">
        <v>45841</v>
      </c>
      <c r="G4" s="32">
        <v>45842</v>
      </c>
      <c r="H4" s="32">
        <v>45843</v>
      </c>
    </row>
    <row r="5" spans="2:9" s="14" customFormat="1" ht="56.15" customHeight="1" x14ac:dyDescent="0.25">
      <c r="B5" s="34"/>
      <c r="C5" s="34"/>
      <c r="D5" s="58" t="s">
        <v>56</v>
      </c>
      <c r="E5" s="58" t="s">
        <v>56</v>
      </c>
      <c r="F5" s="58"/>
      <c r="G5" s="34"/>
      <c r="H5" s="34"/>
    </row>
    <row r="6" spans="2:9" s="4" customFormat="1" ht="24" customHeight="1" x14ac:dyDescent="0.25">
      <c r="B6" s="35">
        <f t="array" ref="B6:H6">DaysAndWeeks+DATE(CalendarYear,7,1)-WEEKDAY(DATE(CalendarYear,7,1),(WeekStart="Monday")+1)+8</f>
        <v>45844</v>
      </c>
      <c r="C6" s="35">
        <v>45845</v>
      </c>
      <c r="D6" s="35">
        <v>45846</v>
      </c>
      <c r="E6" s="35">
        <v>45847</v>
      </c>
      <c r="F6" s="35">
        <v>45848</v>
      </c>
      <c r="G6" s="35">
        <v>45849</v>
      </c>
      <c r="H6" s="35">
        <v>45850</v>
      </c>
    </row>
    <row r="7" spans="2:9" s="14" customFormat="1" ht="56.15" customHeight="1" x14ac:dyDescent="0.25">
      <c r="B7" s="33"/>
      <c r="C7" s="58" t="s">
        <v>56</v>
      </c>
      <c r="D7" s="58" t="s">
        <v>56</v>
      </c>
      <c r="E7" s="58" t="s">
        <v>56</v>
      </c>
      <c r="F7" s="58"/>
      <c r="G7" s="33"/>
      <c r="H7" s="33"/>
    </row>
    <row r="8" spans="2:9" s="4" customFormat="1" ht="24" customHeight="1" x14ac:dyDescent="0.25">
      <c r="B8" s="36">
        <f t="array" ref="B8:H8">DaysAndWeeks+DATE(CalendarYear,7,1)-WEEKDAY(DATE(CalendarYear,7,1),(WeekStart="Monday")+1)+15</f>
        <v>45851</v>
      </c>
      <c r="C8" s="36">
        <v>45852</v>
      </c>
      <c r="D8" s="36">
        <v>45853</v>
      </c>
      <c r="E8" s="36">
        <v>45854</v>
      </c>
      <c r="F8" s="36">
        <v>45855</v>
      </c>
      <c r="G8" s="36">
        <v>45856</v>
      </c>
      <c r="H8" s="36">
        <v>45857</v>
      </c>
    </row>
    <row r="9" spans="2:9" s="14" customFormat="1" ht="56.15" customHeight="1" x14ac:dyDescent="0.25">
      <c r="B9" s="34"/>
      <c r="C9" s="58" t="s">
        <v>56</v>
      </c>
      <c r="D9" s="58" t="s">
        <v>56</v>
      </c>
      <c r="E9" s="58" t="s">
        <v>56</v>
      </c>
      <c r="F9" s="34"/>
      <c r="G9" s="34"/>
      <c r="H9" s="34"/>
    </row>
    <row r="10" spans="2:9" s="4" customFormat="1" ht="24" customHeight="1" x14ac:dyDescent="0.25">
      <c r="B10" s="35">
        <f t="array" ref="B10:H10">DaysAndWeeks+DATE(CalendarYear,7,1)-WEEKDAY(DATE(CalendarYear,7,1),(WeekStart="Monday")+1)+22</f>
        <v>45858</v>
      </c>
      <c r="C10" s="35">
        <v>45859</v>
      </c>
      <c r="D10" s="35">
        <v>45860</v>
      </c>
      <c r="E10" s="35">
        <v>45861</v>
      </c>
      <c r="F10" s="35">
        <v>45862</v>
      </c>
      <c r="G10" s="35">
        <v>45863</v>
      </c>
      <c r="H10" s="35">
        <v>45864</v>
      </c>
    </row>
    <row r="11" spans="2:9" s="14" customFormat="1" ht="56.15" customHeight="1" x14ac:dyDescent="0.25">
      <c r="B11" s="33"/>
      <c r="C11" s="33"/>
      <c r="D11" s="33"/>
      <c r="E11" s="33"/>
      <c r="F11" s="33"/>
      <c r="G11" s="33"/>
      <c r="H11" s="33"/>
    </row>
    <row r="12" spans="2:9" s="4" customFormat="1" ht="24" customHeight="1" x14ac:dyDescent="0.25">
      <c r="B12" s="36">
        <f t="array" ref="B12:H12">DaysAndWeeks+DATE(CalendarYear,7,1)-WEEKDAY(DATE(CalendarYear,7,1),(WeekStart="Monday")+1)+29</f>
        <v>45865</v>
      </c>
      <c r="C12" s="36">
        <v>45866</v>
      </c>
      <c r="D12" s="36">
        <v>45867</v>
      </c>
      <c r="E12" s="36">
        <v>45868</v>
      </c>
      <c r="F12" s="36">
        <v>45869</v>
      </c>
      <c r="G12" s="36">
        <v>45870</v>
      </c>
      <c r="H12" s="36">
        <v>45871</v>
      </c>
    </row>
    <row r="13" spans="2:9" s="14" customFormat="1" ht="56.15" customHeight="1" x14ac:dyDescent="0.25">
      <c r="B13" s="34"/>
      <c r="C13" s="34"/>
      <c r="D13" s="34"/>
      <c r="E13" s="34"/>
      <c r="F13" s="34"/>
      <c r="G13" s="34"/>
      <c r="H13" s="34"/>
    </row>
    <row r="14" spans="2:9" s="4" customFormat="1" ht="24" customHeight="1" x14ac:dyDescent="0.25">
      <c r="B14" s="35">
        <f t="array" ref="B14:C14">DaysAndWeeks+DATE(CalendarYear,7,1)-WEEKDAY(DATE(CalendarYear,7,1),(WeekStart="Monday")+1)+36</f>
        <v>45872</v>
      </c>
      <c r="C14" s="35">
        <v>45873</v>
      </c>
      <c r="D14" s="89" t="s">
        <v>1</v>
      </c>
      <c r="E14" s="89"/>
      <c r="F14" s="89"/>
      <c r="G14" s="89"/>
      <c r="H14" s="90"/>
    </row>
    <row r="15" spans="2:9" s="14" customFormat="1" ht="56.15" customHeight="1" x14ac:dyDescent="0.25">
      <c r="B15" s="33"/>
      <c r="C15" s="33"/>
      <c r="D15" s="91"/>
      <c r="E15" s="91"/>
      <c r="F15" s="91"/>
      <c r="G15" s="91"/>
      <c r="H15" s="92"/>
    </row>
  </sheetData>
  <mergeCells count="3">
    <mergeCell ref="B2:D2"/>
    <mergeCell ref="D14:H14"/>
    <mergeCell ref="D15:H15"/>
  </mergeCells>
  <conditionalFormatting sqref="B4:G4">
    <cfRule type="expression" dxfId="11" priority="1">
      <formula>DAY(B4)&gt;8</formula>
    </cfRule>
  </conditionalFormatting>
  <conditionalFormatting sqref="B12:H12 B14:C14">
    <cfRule type="expression" dxfId="10" priority="2">
      <formula>AND(DAY(B12)&gt;=1,DAY(B12)&lt;=15)</formula>
    </cfRule>
  </conditionalFormatting>
  <dataValidations count="8">
    <dataValidation allowBlank="1" showInputMessage="1" showErrorMessage="1" prompt="Automatically determined weekday" sqref="C3:H3" xr:uid="{00000000-0002-0000-0600-000000000000}"/>
    <dataValidation allowBlank="1" showInputMessage="1" showErrorMessage="1" prompt="July month calendar" sqref="A1" xr:uid="{00000000-0002-0000-0600-000001000000}"/>
    <dataValidation allowBlank="1" showInputMessage="1" showErrorMessage="1" prompt="The year in this cell is automatically updated based on year entered in January worksheet. Calendar below has dates for previous and next month with lighter font shade" sqref="B2:D2" xr:uid="{00000000-0002-0000-0600-000002000000}"/>
    <dataValidation allowBlank="1" showInputMessage="1" showErrorMessage="1" prompt="This row &amp; rows 6, 8, 10, 12 &amp; 14 contain calendar days of the week. If this cell doesn’t contain the number 1, then it is a day from the previous month. Enter notes in cell D15." sqref="B4" xr:uid="{00000000-0002-0000-0600-000003000000}"/>
    <dataValidation allowBlank="1" showInputMessage="1" showErrorMessage="1" prompt="This row &amp; rows 7, 9, 11, 13, &amp; 15 are cells for entering daily notes related to the calendar day in the cell above." sqref="B5" xr:uid="{00000000-0002-0000-0600-000004000000}"/>
    <dataValidation allowBlank="1" showInputMessage="1" prompt="Enter monthly Notes in this cell" sqref="D15:H15" xr:uid="{00000000-0002-0000-0600-000005000000}"/>
    <dataValidation allowBlank="1" showInputMessage="1" prompt="Enter monthly Notes in cell below" sqref="D14:H14" xr:uid="{00000000-0002-0000-0600-000006000000}"/>
    <dataValidation allowBlank="1" showInputMessage="1" showErrorMessage="1" prompt="This row contains weekday names for this calendar. This cell contains the starting day of the week. To change week start day, select a new weekday in January worksheet cell L5." sqref="B3" xr:uid="{00000000-0002-0000-0600-000007000000}"/>
  </dataValidations>
  <printOptions horizontalCentered="1"/>
  <pageMargins left="0.25" right="0.25" top="0.5" bottom="0.5" header="0.3" footer="0.3"/>
  <pageSetup orientation="landscape" r:id="rId1"/>
  <headerFooter differentFirst="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>
    <tabColor theme="7" tint="0.59999389629810485"/>
    <pageSetUpPr fitToPage="1"/>
  </sheetPr>
  <dimension ref="B1:I15"/>
  <sheetViews>
    <sheetView showGridLines="0" showRowColHeaders="0" topLeftCell="A7" workbookViewId="0">
      <selection activeCell="E13" sqref="E13"/>
    </sheetView>
  </sheetViews>
  <sheetFormatPr defaultColWidth="8.75" defaultRowHeight="13.5" x14ac:dyDescent="0.25"/>
  <cols>
    <col min="1" max="1" width="1.58203125" style="1" customWidth="1"/>
    <col min="2" max="8" width="16.58203125" style="1" customWidth="1"/>
    <col min="9" max="9" width="1.58203125" style="1" customWidth="1"/>
    <col min="10" max="10" width="8.58203125" style="1" customWidth="1"/>
    <col min="11" max="16384" width="8.75" style="1"/>
  </cols>
  <sheetData>
    <row r="1" spans="2:9" ht="9" customHeight="1" x14ac:dyDescent="0.25">
      <c r="I1" s="1" t="s">
        <v>2</v>
      </c>
    </row>
    <row r="2" spans="2:9" ht="96" customHeight="1" x14ac:dyDescent="0.25">
      <c r="B2" s="88" t="str">
        <f>"August "&amp;CalendarYear</f>
        <v>August 2025</v>
      </c>
      <c r="C2" s="88"/>
      <c r="D2" s="88"/>
      <c r="E2" s="2"/>
      <c r="F2" s="2"/>
      <c r="G2" s="2"/>
      <c r="H2" s="3"/>
    </row>
    <row r="3" spans="2:9" s="10" customFormat="1" ht="24" customHeight="1" x14ac:dyDescent="0.25">
      <c r="B3" s="29" t="str">
        <f>WeekStart</f>
        <v>Sunday</v>
      </c>
      <c r="C3" s="30" t="str">
        <f t="shared" ref="C3:H3" si="0">TEXT(C4,"dddd")</f>
        <v>Monday</v>
      </c>
      <c r="D3" s="30" t="str">
        <f t="shared" si="0"/>
        <v>Tuesday</v>
      </c>
      <c r="E3" s="30" t="str">
        <f t="shared" si="0"/>
        <v>Wednesday</v>
      </c>
      <c r="F3" s="30" t="str">
        <f t="shared" si="0"/>
        <v>Thursday</v>
      </c>
      <c r="G3" s="30" t="str">
        <f t="shared" si="0"/>
        <v>Friday</v>
      </c>
      <c r="H3" s="31" t="str">
        <f t="shared" si="0"/>
        <v>Saturday</v>
      </c>
    </row>
    <row r="4" spans="2:9" s="4" customFormat="1" ht="24" customHeight="1" x14ac:dyDescent="0.35">
      <c r="B4" s="32">
        <f t="array" ref="B4:H4">DaysAndWeeks+DATE(CalendarYear,8,1)-WEEKDAY(DATE(CalendarYear,8,1),(WeekStart="Monday")+1)+1</f>
        <v>45865</v>
      </c>
      <c r="C4" s="32">
        <v>45866</v>
      </c>
      <c r="D4" s="32">
        <v>45867</v>
      </c>
      <c r="E4" s="32">
        <v>45868</v>
      </c>
      <c r="F4" s="32">
        <v>45869</v>
      </c>
      <c r="G4" s="32">
        <v>45870</v>
      </c>
      <c r="H4" s="32">
        <v>45871</v>
      </c>
    </row>
    <row r="5" spans="2:9" s="14" customFormat="1" ht="56.15" customHeight="1" x14ac:dyDescent="0.25">
      <c r="B5" s="34"/>
      <c r="C5" s="34"/>
      <c r="D5" s="34"/>
      <c r="E5" s="34"/>
      <c r="F5" s="34"/>
      <c r="G5" s="34"/>
      <c r="H5" s="34"/>
    </row>
    <row r="6" spans="2:9" s="4" customFormat="1" ht="24" customHeight="1" x14ac:dyDescent="0.25">
      <c r="B6" s="35">
        <f t="array" ref="B6:H6">DaysAndWeeks+DATE(CalendarYear,8,1)-WEEKDAY(DATE(CalendarYear,8,1),(WeekStart="Monday")+1)+8</f>
        <v>45872</v>
      </c>
      <c r="C6" s="35">
        <v>45873</v>
      </c>
      <c r="D6" s="35">
        <v>45874</v>
      </c>
      <c r="E6" s="35">
        <v>45875</v>
      </c>
      <c r="F6" s="35">
        <v>45876</v>
      </c>
      <c r="G6" s="35">
        <v>45877</v>
      </c>
      <c r="H6" s="35">
        <v>45878</v>
      </c>
    </row>
    <row r="7" spans="2:9" s="14" customFormat="1" ht="56.15" customHeight="1" x14ac:dyDescent="0.25">
      <c r="B7" s="33"/>
      <c r="C7" s="56" t="s">
        <v>51</v>
      </c>
      <c r="D7" s="56" t="s">
        <v>51</v>
      </c>
      <c r="E7" s="56" t="s">
        <v>51</v>
      </c>
      <c r="F7" s="57" t="s">
        <v>52</v>
      </c>
      <c r="G7" s="53" t="s">
        <v>29</v>
      </c>
      <c r="H7" s="33"/>
    </row>
    <row r="8" spans="2:9" s="4" customFormat="1" ht="24" customHeight="1" x14ac:dyDescent="0.25">
      <c r="B8" s="36">
        <f t="array" ref="B8:H8">DaysAndWeeks+DATE(CalendarYear,8,1)-WEEKDAY(DATE(CalendarYear,8,1),(WeekStart="Monday")+1)+15</f>
        <v>45879</v>
      </c>
      <c r="C8" s="36">
        <v>45880</v>
      </c>
      <c r="D8" s="36">
        <v>45881</v>
      </c>
      <c r="E8" s="36">
        <v>45882</v>
      </c>
      <c r="F8" s="36">
        <v>45883</v>
      </c>
      <c r="G8" s="36">
        <v>45884</v>
      </c>
      <c r="H8" s="36">
        <v>45885</v>
      </c>
    </row>
    <row r="9" spans="2:9" s="14" customFormat="1" ht="56.15" customHeight="1" x14ac:dyDescent="0.25">
      <c r="B9" s="34"/>
      <c r="C9" s="57" t="s">
        <v>52</v>
      </c>
      <c r="D9" s="57" t="s">
        <v>52</v>
      </c>
      <c r="E9" s="57" t="s">
        <v>52</v>
      </c>
      <c r="F9" s="57" t="s">
        <v>52</v>
      </c>
      <c r="G9" s="53" t="s">
        <v>29</v>
      </c>
      <c r="H9" s="34"/>
    </row>
    <row r="10" spans="2:9" s="4" customFormat="1" ht="24" customHeight="1" x14ac:dyDescent="0.25">
      <c r="B10" s="35">
        <f t="array" ref="B10:H10">DaysAndWeeks+DATE(CalendarYear,8,1)-WEEKDAY(DATE(CalendarYear,8,1),(WeekStart="Monday")+1)+22</f>
        <v>45886</v>
      </c>
      <c r="C10" s="35">
        <v>45887</v>
      </c>
      <c r="D10" s="35">
        <v>45888</v>
      </c>
      <c r="E10" s="35">
        <v>45889</v>
      </c>
      <c r="F10" s="35">
        <v>45890</v>
      </c>
      <c r="G10" s="35">
        <v>45891</v>
      </c>
      <c r="H10" s="35">
        <v>45892</v>
      </c>
    </row>
    <row r="11" spans="2:9" s="14" customFormat="1" ht="56.15" customHeight="1" x14ac:dyDescent="0.25">
      <c r="B11" s="33"/>
      <c r="C11" s="53" t="s">
        <v>29</v>
      </c>
      <c r="D11" s="33" t="s">
        <v>54</v>
      </c>
      <c r="E11" s="34" t="s">
        <v>53</v>
      </c>
      <c r="F11" s="68" t="s">
        <v>75</v>
      </c>
      <c r="G11" s="53" t="s">
        <v>29</v>
      </c>
      <c r="H11" s="33"/>
    </row>
    <row r="12" spans="2:9" s="4" customFormat="1" ht="24" customHeight="1" x14ac:dyDescent="0.25">
      <c r="B12" s="36">
        <f t="array" ref="B12:H12">DaysAndWeeks+DATE(CalendarYear,8,1)-WEEKDAY(DATE(CalendarYear,8,1),(WeekStart="Monday")+1)+29</f>
        <v>45893</v>
      </c>
      <c r="C12" s="36">
        <v>45894</v>
      </c>
      <c r="D12" s="36">
        <v>45895</v>
      </c>
      <c r="E12" s="36">
        <v>45896</v>
      </c>
      <c r="F12" s="36">
        <v>45897</v>
      </c>
      <c r="G12" s="36">
        <v>45898</v>
      </c>
      <c r="H12" s="36">
        <v>45899</v>
      </c>
    </row>
    <row r="13" spans="2:9" s="14" customFormat="1" ht="56.15" customHeight="1" x14ac:dyDescent="0.25">
      <c r="B13" s="34"/>
      <c r="C13" s="34" t="s">
        <v>60</v>
      </c>
      <c r="D13" s="67" t="s">
        <v>73</v>
      </c>
      <c r="E13" s="34" t="s">
        <v>61</v>
      </c>
      <c r="F13" s="68" t="s">
        <v>74</v>
      </c>
      <c r="G13" s="53" t="s">
        <v>29</v>
      </c>
      <c r="H13" s="34"/>
    </row>
    <row r="14" spans="2:9" s="4" customFormat="1" ht="24" customHeight="1" x14ac:dyDescent="0.25">
      <c r="B14" s="35">
        <f t="array" ref="B14:C14">DaysAndWeeks+DATE(CalendarYear,8,1)-WEEKDAY(DATE(CalendarYear,8,1),(WeekStart="Monday")+1)+36</f>
        <v>45900</v>
      </c>
      <c r="C14" s="35">
        <v>45901</v>
      </c>
      <c r="D14" s="89" t="s">
        <v>1</v>
      </c>
      <c r="E14" s="89"/>
      <c r="F14" s="89"/>
      <c r="G14" s="89"/>
      <c r="H14" s="90"/>
    </row>
    <row r="15" spans="2:9" s="14" customFormat="1" ht="56.15" customHeight="1" x14ac:dyDescent="0.25">
      <c r="B15" s="33"/>
      <c r="C15" s="33"/>
      <c r="D15" s="91"/>
      <c r="E15" s="91"/>
      <c r="F15" s="91"/>
      <c r="G15" s="91"/>
      <c r="H15" s="92"/>
    </row>
  </sheetData>
  <mergeCells count="3">
    <mergeCell ref="B2:D2"/>
    <mergeCell ref="D14:H14"/>
    <mergeCell ref="D15:H15"/>
  </mergeCells>
  <conditionalFormatting sqref="B4:G4">
    <cfRule type="expression" dxfId="9" priority="1">
      <formula>DAY(B4)&gt;8</formula>
    </cfRule>
  </conditionalFormatting>
  <conditionalFormatting sqref="B12:H12 B14:C14">
    <cfRule type="expression" dxfId="8" priority="2">
      <formula>AND(DAY(B12)&gt;=1,DAY(B12)&lt;=15)</formula>
    </cfRule>
  </conditionalFormatting>
  <dataValidations count="8">
    <dataValidation allowBlank="1" showInputMessage="1" showErrorMessage="1" prompt="Automatically determined weekday" sqref="C3:H3" xr:uid="{00000000-0002-0000-0700-000000000000}"/>
    <dataValidation allowBlank="1" showInputMessage="1" showErrorMessage="1" prompt="The year in this cell is automatically updated based on year entered in January worksheet. Calendar below has dates for previous and next month with lighter font shade" sqref="B2:D2" xr:uid="{00000000-0002-0000-0700-000001000000}"/>
    <dataValidation allowBlank="1" showInputMessage="1" showErrorMessage="1" prompt="August month calendar" sqref="A1" xr:uid="{00000000-0002-0000-0700-000002000000}"/>
    <dataValidation allowBlank="1" showInputMessage="1" showErrorMessage="1" prompt="This row contains weekday names for this calendar. This cell contains the starting day of the week. To change week start day, select a new weekday in January worksheet cell L5." sqref="B3" xr:uid="{00000000-0002-0000-0700-000003000000}"/>
    <dataValidation allowBlank="1" showInputMessage="1" prompt="Enter monthly Notes in cell below" sqref="D14:H14" xr:uid="{00000000-0002-0000-0700-000004000000}"/>
    <dataValidation allowBlank="1" showInputMessage="1" prompt="Enter monthly Notes in this cell" sqref="D15:H15" xr:uid="{00000000-0002-0000-0700-000005000000}"/>
    <dataValidation allowBlank="1" showInputMessage="1" showErrorMessage="1" prompt="This row &amp; rows 7, 9, 11, 13, &amp; 15 are cells for entering daily notes related to the calendar day in the cell above." sqref="B5" xr:uid="{00000000-0002-0000-0700-000006000000}"/>
    <dataValidation allowBlank="1" showInputMessage="1" showErrorMessage="1" prompt="This row &amp; rows 6, 8, 10, 12 &amp; 14 contain calendar days of the week. If this cell doesn’t contain the number 1, then it is a day from the previous month. Enter notes in cell D15." sqref="B4" xr:uid="{00000000-0002-0000-0700-000007000000}"/>
  </dataValidations>
  <printOptions horizontalCentered="1"/>
  <pageMargins left="0.25" right="0.25" top="0.5" bottom="0.5" header="0.3" footer="0.3"/>
  <pageSetup orientation="landscape" r:id="rId1"/>
  <headerFooter differentFirst="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>
    <tabColor theme="5" tint="0.59999389629810485"/>
    <pageSetUpPr fitToPage="1"/>
  </sheetPr>
  <dimension ref="B1:I15"/>
  <sheetViews>
    <sheetView showGridLines="0" showRowColHeaders="0" topLeftCell="A2" zoomScaleNormal="100" workbookViewId="0">
      <selection activeCell="G5" sqref="G5"/>
    </sheetView>
  </sheetViews>
  <sheetFormatPr defaultColWidth="8.75" defaultRowHeight="13.5" x14ac:dyDescent="0.25"/>
  <cols>
    <col min="1" max="1" width="1.58203125" style="1" customWidth="1"/>
    <col min="2" max="8" width="16.58203125" style="1" customWidth="1"/>
    <col min="9" max="9" width="1.58203125" style="1" customWidth="1"/>
    <col min="10" max="10" width="8.58203125" style="1" customWidth="1"/>
    <col min="11" max="16384" width="8.75" style="1"/>
  </cols>
  <sheetData>
    <row r="1" spans="2:9" ht="9" customHeight="1" x14ac:dyDescent="0.25">
      <c r="I1" s="1" t="s">
        <v>2</v>
      </c>
    </row>
    <row r="2" spans="2:9" ht="96" customHeight="1" x14ac:dyDescent="0.25">
      <c r="B2" s="93" t="str">
        <f>"September "&amp;CalendarYear</f>
        <v>September 2025</v>
      </c>
      <c r="C2" s="93"/>
      <c r="D2" s="93"/>
      <c r="E2" s="2"/>
      <c r="F2" s="2"/>
      <c r="G2" s="2"/>
      <c r="H2" s="3"/>
    </row>
    <row r="3" spans="2:9" s="10" customFormat="1" ht="24" customHeight="1" x14ac:dyDescent="0.25">
      <c r="B3" s="18" t="str">
        <f>WeekStart</f>
        <v>Sunday</v>
      </c>
      <c r="C3" s="19" t="str">
        <f t="shared" ref="C3:H3" si="0">TEXT(C4,"dddd")</f>
        <v>Monday</v>
      </c>
      <c r="D3" s="19" t="str">
        <f t="shared" si="0"/>
        <v>Tuesday</v>
      </c>
      <c r="E3" s="19" t="str">
        <f t="shared" si="0"/>
        <v>Wednesday</v>
      </c>
      <c r="F3" s="19" t="str">
        <f t="shared" si="0"/>
        <v>Thursday</v>
      </c>
      <c r="G3" s="19" t="str">
        <f t="shared" si="0"/>
        <v>Friday</v>
      </c>
      <c r="H3" s="20" t="str">
        <f t="shared" si="0"/>
        <v>Saturday</v>
      </c>
    </row>
    <row r="4" spans="2:9" s="4" customFormat="1" ht="24" customHeight="1" x14ac:dyDescent="0.35">
      <c r="B4" s="37">
        <f t="array" ref="B4:H4">DaysAndWeeks+DATE(CalendarYear,9,1)-WEEKDAY(DATE(CalendarYear,9,1),(WeekStart="Monday")+1)+1</f>
        <v>45900</v>
      </c>
      <c r="C4" s="37">
        <v>45901</v>
      </c>
      <c r="D4" s="37">
        <v>45902</v>
      </c>
      <c r="E4" s="37">
        <v>45903</v>
      </c>
      <c r="F4" s="37">
        <v>45904</v>
      </c>
      <c r="G4" s="37">
        <v>45905</v>
      </c>
      <c r="H4" s="37">
        <v>45906</v>
      </c>
    </row>
    <row r="5" spans="2:9" s="14" customFormat="1" ht="56.15" customHeight="1" x14ac:dyDescent="0.25">
      <c r="B5" s="39"/>
      <c r="C5" s="73" t="s">
        <v>92</v>
      </c>
      <c r="D5" s="69" t="s">
        <v>96</v>
      </c>
      <c r="E5" s="34" t="s">
        <v>61</v>
      </c>
      <c r="F5" s="69" t="s">
        <v>76</v>
      </c>
      <c r="G5" s="39"/>
      <c r="H5" s="39"/>
    </row>
    <row r="6" spans="2:9" s="4" customFormat="1" ht="24" customHeight="1" x14ac:dyDescent="0.25">
      <c r="B6" s="40">
        <f t="array" ref="B6:H6">DaysAndWeeks+DATE(CalendarYear,9,1)-WEEKDAY(DATE(CalendarYear,9,1),(WeekStart="Monday")+1)+8</f>
        <v>45907</v>
      </c>
      <c r="C6" s="40">
        <v>45908</v>
      </c>
      <c r="D6" s="40">
        <v>45909</v>
      </c>
      <c r="E6" s="40">
        <v>45910</v>
      </c>
      <c r="F6" s="40">
        <v>45911</v>
      </c>
      <c r="G6" s="40">
        <v>45912</v>
      </c>
      <c r="H6" s="40">
        <v>45913</v>
      </c>
    </row>
    <row r="7" spans="2:9" s="14" customFormat="1" ht="56.15" customHeight="1" x14ac:dyDescent="0.25">
      <c r="B7" s="38"/>
      <c r="C7" s="34" t="s">
        <v>60</v>
      </c>
      <c r="D7" s="74" t="s">
        <v>91</v>
      </c>
      <c r="E7" s="71" t="s">
        <v>29</v>
      </c>
      <c r="F7" s="76" t="s">
        <v>94</v>
      </c>
      <c r="G7" s="38"/>
      <c r="H7" s="38"/>
    </row>
    <row r="8" spans="2:9" s="4" customFormat="1" ht="24" customHeight="1" x14ac:dyDescent="0.25">
      <c r="B8" s="41">
        <f t="array" ref="B8:H8">DaysAndWeeks+DATE(CalendarYear,9,1)-WEEKDAY(DATE(CalendarYear,9,1),(WeekStart="Monday")+1)+15</f>
        <v>45914</v>
      </c>
      <c r="C8" s="41">
        <v>45915</v>
      </c>
      <c r="D8" s="41">
        <v>45916</v>
      </c>
      <c r="E8" s="41">
        <v>45917</v>
      </c>
      <c r="F8" s="41">
        <v>45918</v>
      </c>
      <c r="G8" s="41">
        <v>45919</v>
      </c>
      <c r="H8" s="41">
        <v>45920</v>
      </c>
    </row>
    <row r="9" spans="2:9" s="14" customFormat="1" ht="56.15" customHeight="1" x14ac:dyDescent="0.25">
      <c r="B9" s="39"/>
      <c r="C9" s="34" t="s">
        <v>60</v>
      </c>
      <c r="D9" s="69" t="s">
        <v>95</v>
      </c>
      <c r="E9" s="34" t="s">
        <v>61</v>
      </c>
      <c r="F9" s="59" t="s">
        <v>64</v>
      </c>
      <c r="G9" s="39"/>
      <c r="H9" s="39"/>
    </row>
    <row r="10" spans="2:9" s="4" customFormat="1" ht="24" customHeight="1" x14ac:dyDescent="0.25">
      <c r="B10" s="40">
        <f t="array" ref="B10:H10">DaysAndWeeks+DATE(CalendarYear,9,1)-WEEKDAY(DATE(CalendarYear,9,1),(WeekStart="Monday")+1)+22</f>
        <v>45921</v>
      </c>
      <c r="C10" s="40">
        <v>45922</v>
      </c>
      <c r="D10" s="40">
        <v>45923</v>
      </c>
      <c r="E10" s="40">
        <v>45924</v>
      </c>
      <c r="F10" s="40">
        <v>45925</v>
      </c>
      <c r="G10" s="40">
        <v>45926</v>
      </c>
      <c r="H10" s="40">
        <v>45927</v>
      </c>
    </row>
    <row r="11" spans="2:9" s="14" customFormat="1" ht="56.15" customHeight="1" x14ac:dyDescent="0.25">
      <c r="B11" s="38"/>
      <c r="C11" s="34" t="s">
        <v>60</v>
      </c>
      <c r="D11" s="60" t="s">
        <v>65</v>
      </c>
      <c r="E11" s="34" t="s">
        <v>61</v>
      </c>
      <c r="F11" s="60" t="s">
        <v>66</v>
      </c>
      <c r="G11" s="38"/>
      <c r="H11" s="38"/>
    </row>
    <row r="12" spans="2:9" s="4" customFormat="1" ht="24" customHeight="1" x14ac:dyDescent="0.25">
      <c r="B12" s="41">
        <f t="array" ref="B12:H12">DaysAndWeeks+DATE(CalendarYear,9,1)-WEEKDAY(DATE(CalendarYear,9,1),(WeekStart="Monday")+1)+29</f>
        <v>45928</v>
      </c>
      <c r="C12" s="41">
        <v>45929</v>
      </c>
      <c r="D12" s="41">
        <v>45930</v>
      </c>
      <c r="E12" s="41">
        <v>45931</v>
      </c>
      <c r="F12" s="41">
        <v>45932</v>
      </c>
      <c r="G12" s="41">
        <v>45933</v>
      </c>
      <c r="H12" s="41">
        <v>45934</v>
      </c>
    </row>
    <row r="13" spans="2:9" s="14" customFormat="1" ht="56.15" customHeight="1" x14ac:dyDescent="0.25">
      <c r="B13" s="39"/>
      <c r="C13" s="34" t="s">
        <v>60</v>
      </c>
      <c r="D13" s="70" t="s">
        <v>80</v>
      </c>
      <c r="E13" s="39"/>
      <c r="G13" s="39"/>
      <c r="H13" s="39"/>
    </row>
    <row r="14" spans="2:9" s="4" customFormat="1" ht="24" customHeight="1" x14ac:dyDescent="0.25">
      <c r="B14" s="40">
        <f t="array" ref="B14:C14">DaysAndWeeks+DATE(CalendarYear,9,1)-WEEKDAY(DATE(CalendarYear,9,1),(WeekStart="Monday")+1)+36</f>
        <v>45935</v>
      </c>
      <c r="C14" s="40">
        <v>45936</v>
      </c>
      <c r="D14" s="94"/>
      <c r="E14" s="94"/>
      <c r="F14" s="94"/>
      <c r="G14" s="94"/>
      <c r="H14" s="95"/>
    </row>
    <row r="15" spans="2:9" s="14" customFormat="1" ht="56.15" customHeight="1" x14ac:dyDescent="0.25">
      <c r="B15" s="38"/>
      <c r="C15" s="38"/>
      <c r="D15" s="96"/>
      <c r="E15" s="96"/>
      <c r="F15" s="96"/>
      <c r="G15" s="96"/>
      <c r="H15" s="97"/>
    </row>
  </sheetData>
  <mergeCells count="3">
    <mergeCell ref="B2:D2"/>
    <mergeCell ref="D14:H14"/>
    <mergeCell ref="D15:H15"/>
  </mergeCells>
  <conditionalFormatting sqref="B4:G4">
    <cfRule type="expression" dxfId="7" priority="1">
      <formula>DAY(B4)&gt;8</formula>
    </cfRule>
  </conditionalFormatting>
  <conditionalFormatting sqref="B12:H12 B14:C14">
    <cfRule type="expression" dxfId="6" priority="2">
      <formula>AND(DAY(B12)&gt;=1,DAY(B12)&lt;=15)</formula>
    </cfRule>
  </conditionalFormatting>
  <dataValidations count="8">
    <dataValidation allowBlank="1" showInputMessage="1" showErrorMessage="1" prompt="Automatically determined weekday" sqref="C3:H3" xr:uid="{00000000-0002-0000-0800-000000000000}"/>
    <dataValidation allowBlank="1" showInputMessage="1" showErrorMessage="1" prompt="The year in this cell is automatically updated based on year entered in January worksheet. Calendar below has dates for previous and next month with lighter font shade" sqref="B2:D2" xr:uid="{00000000-0002-0000-0800-000001000000}"/>
    <dataValidation allowBlank="1" showInputMessage="1" showErrorMessage="1" prompt="September month calendar" sqref="A1" xr:uid="{00000000-0002-0000-0800-000002000000}"/>
    <dataValidation allowBlank="1" showInputMessage="1" showErrorMessage="1" prompt="This row &amp; rows 6, 8, 10, 12 &amp; 14 contain calendar days of the week. If this cell doesn’t contain the number 1, then it is a day from the previous month. Enter notes in cell D15." sqref="B4" xr:uid="{00000000-0002-0000-0800-000003000000}"/>
    <dataValidation allowBlank="1" showInputMessage="1" showErrorMessage="1" prompt="This row &amp; rows 7, 9, 11, 13, &amp; 15 are cells for entering daily notes related to the calendar day in the cell above." sqref="B5" xr:uid="{00000000-0002-0000-0800-000004000000}"/>
    <dataValidation allowBlank="1" showInputMessage="1" prompt="Enter monthly Notes in this cell" sqref="D15:H15" xr:uid="{00000000-0002-0000-0800-000005000000}"/>
    <dataValidation allowBlank="1" showInputMessage="1" prompt="Enter monthly Notes in cell below" sqref="D14:H14" xr:uid="{00000000-0002-0000-0800-000006000000}"/>
    <dataValidation allowBlank="1" showInputMessage="1" showErrorMessage="1" prompt="This row contains weekday names for this calendar. This cell contains the starting day of the week. To change week start day, select a new weekday in January worksheet cell L5." sqref="B3" xr:uid="{00000000-0002-0000-0800-000007000000}"/>
  </dataValidations>
  <printOptions horizontalCentered="1"/>
  <pageMargins left="0.25" right="0.25" top="0.5" bottom="0.5" header="0.3" footer="0.3"/>
  <pageSetup orientation="landscape" r:id="rId1"/>
  <headerFooter differentFirst="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3757a292-4e8a-4b25-b48f-887a7fb14ff6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E62FABD2CFBB644BC895B53B055C96B" ma:contentTypeVersion="16" ma:contentTypeDescription="Create a new document." ma:contentTypeScope="" ma:versionID="e12f9a187b0fbe846fb8464fee472f31">
  <xsd:schema xmlns:xsd="http://www.w3.org/2001/XMLSchema" xmlns:xs="http://www.w3.org/2001/XMLSchema" xmlns:p="http://schemas.microsoft.com/office/2006/metadata/properties" xmlns:ns3="3757a292-4e8a-4b25-b48f-887a7fb14ff6" xmlns:ns4="37168ac4-5d34-4d57-8007-62ae194dfa0a" targetNamespace="http://schemas.microsoft.com/office/2006/metadata/properties" ma:root="true" ma:fieldsID="9a3825d0044fd2e42993b99e8f23476a" ns3:_="" ns4:_="">
    <xsd:import namespace="3757a292-4e8a-4b25-b48f-887a7fb14ff6"/>
    <xsd:import namespace="37168ac4-5d34-4d57-8007-62ae194dfa0a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ObjectDetectorVersions" minOccurs="0"/>
                <xsd:element ref="ns3:MediaServiceAutoTags" minOccurs="0"/>
                <xsd:element ref="ns3:MediaLengthInSeconds" minOccurs="0"/>
                <xsd:element ref="ns3:MediaServiceGenerationTime" minOccurs="0"/>
                <xsd:element ref="ns3:MediaServiceEventHashCode" minOccurs="0"/>
                <xsd:element ref="ns3:MediaServiceOCR" minOccurs="0"/>
                <xsd:element ref="ns3:MediaServiceLocation" minOccurs="0"/>
                <xsd:element ref="ns3:_activity" minOccurs="0"/>
                <xsd:element ref="ns3:MediaServiceSystemTags" minOccurs="0"/>
                <xsd:element ref="ns3:MediaServiceSearchProperties" minOccurs="0"/>
                <xsd:element ref="ns4:SharedWithUsers" minOccurs="0"/>
                <xsd:element ref="ns4:SharedWithDetails" minOccurs="0"/>
                <xsd:element ref="ns4:SharingHintHash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757a292-4e8a-4b25-b48f-887a7fb14ff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LengthInSeconds" ma:index="13" nillable="true" ma:displayName="MediaLengthInSeconds" ma:hidden="true" ma:internalName="MediaLengthInSeconds" ma:readOnly="true">
      <xsd:simpleType>
        <xsd:restriction base="dms:Unknown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7" nillable="true" ma:displayName="Location" ma:indexed="true" ma:internalName="MediaServiceLocation" ma:readOnly="true">
      <xsd:simpleType>
        <xsd:restriction base="dms:Text"/>
      </xsd:simpleType>
    </xsd:element>
    <xsd:element name="_activity" ma:index="18" nillable="true" ma:displayName="_activity" ma:hidden="true" ma:internalName="_activity">
      <xsd:simpleType>
        <xsd:restriction base="dms:Note"/>
      </xsd:simpleType>
    </xsd:element>
    <xsd:element name="MediaServiceSystemTags" ma:index="19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SearchProperties" ma:index="20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7168ac4-5d34-4d57-8007-62ae194dfa0a" elementFormDefault="qualified">
    <xsd:import namespace="http://schemas.microsoft.com/office/2006/documentManagement/types"/>
    <xsd:import namespace="http://schemas.microsoft.com/office/infopath/2007/PartnerControls"/>
    <xsd:element name="SharedWithUsers" ma:index="2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23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9B8A745B-63BA-4F9A-A6E5-C457B3F40DFD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A6B20271-DBF4-4EBA-824D-0E74CCAA174D}">
  <ds:schemaRefs>
    <ds:schemaRef ds:uri="http://schemas.microsoft.com/office/2006/metadata/properties"/>
    <ds:schemaRef ds:uri="3757a292-4e8a-4b25-b48f-887a7fb14ff6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37168ac4-5d34-4d57-8007-62ae194dfa0a"/>
    <ds:schemaRef ds:uri="http://purl.org/dc/elements/1.1/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D703B271-6244-4A54-8292-2126E13A5B5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757a292-4e8a-4b25-b48f-887a7fb14ff6"/>
    <ds:schemaRef ds:uri="37168ac4-5d34-4d57-8007-62ae194dfa0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12</vt:i4>
      </vt:variant>
      <vt:variant>
        <vt:lpstr>Named Ranges</vt:lpstr>
      </vt:variant>
      <vt:variant>
        <vt:i4>39</vt:i4>
      </vt:variant>
    </vt:vector>
  </HeadingPairs>
  <TitlesOfParts>
    <vt:vector size="51" baseType="lpstr">
      <vt:lpstr>January</vt:lpstr>
      <vt:lpstr>February</vt:lpstr>
      <vt:lpstr>March</vt:lpstr>
      <vt:lpstr>April</vt:lpstr>
      <vt:lpstr>May</vt:lpstr>
      <vt:lpstr>June</vt:lpstr>
      <vt:lpstr>July</vt:lpstr>
      <vt:lpstr>August</vt:lpstr>
      <vt:lpstr>September</vt:lpstr>
      <vt:lpstr>October</vt:lpstr>
      <vt:lpstr>November</vt:lpstr>
      <vt:lpstr>December</vt:lpstr>
      <vt:lpstr>CalendarYear</vt:lpstr>
      <vt:lpstr>ColumnTitleRegion1..H12.1</vt:lpstr>
      <vt:lpstr>ColumnTitleRegion1..H12.10</vt:lpstr>
      <vt:lpstr>ColumnTitleRegion1..H12.11</vt:lpstr>
      <vt:lpstr>ColumnTitleRegion1..H12.12</vt:lpstr>
      <vt:lpstr>ColumnTitleRegion1..H12.2</vt:lpstr>
      <vt:lpstr>ColumnTitleRegion1..H12.3</vt:lpstr>
      <vt:lpstr>ColumnTitleRegion1..H12.4</vt:lpstr>
      <vt:lpstr>ColumnTitleRegion1..H12.5</vt:lpstr>
      <vt:lpstr>ColumnTitleRegion1..H12.6</vt:lpstr>
      <vt:lpstr>ColumnTitleRegion1..H12.7</vt:lpstr>
      <vt:lpstr>ColumnTitleRegion1..H12.8</vt:lpstr>
      <vt:lpstr>ColumnTitleRegion1..H12.9</vt:lpstr>
      <vt:lpstr>ColumnTitleRegion2..C14.1</vt:lpstr>
      <vt:lpstr>ColumnTitleRegion2..C14.10</vt:lpstr>
      <vt:lpstr>ColumnTitleRegion2..C14.11</vt:lpstr>
      <vt:lpstr>ColumnTitleRegion2..C14.12</vt:lpstr>
      <vt:lpstr>ColumnTitleRegion2..C14.2</vt:lpstr>
      <vt:lpstr>ColumnTitleRegion2..C14.3</vt:lpstr>
      <vt:lpstr>ColumnTitleRegion2..C14.4</vt:lpstr>
      <vt:lpstr>ColumnTitleRegion2..C14.5</vt:lpstr>
      <vt:lpstr>ColumnTitleRegion2..C14.6</vt:lpstr>
      <vt:lpstr>ColumnTitleRegion2..C14.7</vt:lpstr>
      <vt:lpstr>ColumnTitleRegion2..C14.8</vt:lpstr>
      <vt:lpstr>ColumnTitleRegion2..C14.9</vt:lpstr>
      <vt:lpstr>April!Print_Area</vt:lpstr>
      <vt:lpstr>August!Print_Area</vt:lpstr>
      <vt:lpstr>December!Print_Area</vt:lpstr>
      <vt:lpstr>February!Print_Area</vt:lpstr>
      <vt:lpstr>January!Print_Area</vt:lpstr>
      <vt:lpstr>July!Print_Area</vt:lpstr>
      <vt:lpstr>June!Print_Area</vt:lpstr>
      <vt:lpstr>March!Print_Area</vt:lpstr>
      <vt:lpstr>May!Print_Area</vt:lpstr>
      <vt:lpstr>November!Print_Area</vt:lpstr>
      <vt:lpstr>October!Print_Area</vt:lpstr>
      <vt:lpstr>September!Print_Area</vt:lpstr>
      <vt:lpstr>RowTitleRegion1..K3</vt:lpstr>
      <vt:lpstr>WeekStart</vt:lpstr>
    </vt:vector>
  </TitlesOfParts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lastModifiedBy/>
  <dcterms:created xsi:type="dcterms:W3CDTF">2018-10-01T01:21:37Z</dcterms:created>
  <dcterms:modified xsi:type="dcterms:W3CDTF">2025-06-06T17:53:17Z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0x010100FE62FABD2CFBB644BC895B53B055C96B</vt:lpwstr>
  </property>
</Properties>
</file>