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usty.weaver\OneDrive - Evergreen Public Schools\SCHOOL DOCs\D-Sports\A-Cross Country\C-Stats and Records\C-XC Season Stats\"/>
    </mc:Choice>
  </mc:AlternateContent>
  <bookViews>
    <workbookView xWindow="0" yWindow="0" windowWidth="25605" windowHeight="16065"/>
  </bookViews>
  <sheets>
    <sheet name="2019 Season" sheetId="1" r:id="rId1"/>
    <sheet name="Boys Personal Records" sheetId="2" r:id="rId2"/>
    <sheet name="Girls Personal Records" sheetId="3" r:id="rId3"/>
    <sheet name="Sheet1" sheetId="4" r:id="rId4"/>
  </sheets>
  <definedNames>
    <definedName name="_xlnm.Print_Area" localSheetId="0">'2019 Season'!$A$1:$K$40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" i="1" l="1"/>
  <c r="I18" i="1"/>
  <c r="H16" i="1"/>
  <c r="I16" i="1"/>
  <c r="H15" i="1"/>
  <c r="I15" i="1"/>
  <c r="H14" i="1"/>
  <c r="I14" i="1"/>
  <c r="H12" i="2"/>
  <c r="I12" i="2"/>
  <c r="H13" i="1"/>
  <c r="I13" i="1"/>
  <c r="H12" i="1"/>
  <c r="I12" i="1"/>
  <c r="H11" i="1"/>
  <c r="I11" i="1"/>
  <c r="H10" i="1"/>
  <c r="I10" i="1"/>
  <c r="H9" i="1"/>
  <c r="I9" i="1"/>
  <c r="H8" i="1"/>
  <c r="I8" i="1"/>
  <c r="H7" i="1"/>
  <c r="I7" i="1"/>
  <c r="H6" i="1"/>
  <c r="I6" i="1"/>
  <c r="H5" i="1"/>
  <c r="I5" i="1"/>
  <c r="J18" i="1"/>
  <c r="H39" i="1"/>
  <c r="I39" i="1"/>
  <c r="H38" i="1"/>
  <c r="I38" i="1"/>
  <c r="H36" i="1"/>
  <c r="I36" i="1"/>
  <c r="H35" i="1"/>
  <c r="I35" i="1"/>
  <c r="H34" i="1"/>
  <c r="I34" i="1"/>
  <c r="H40" i="1"/>
  <c r="I40" i="1"/>
  <c r="H33" i="1"/>
  <c r="I33" i="1"/>
  <c r="H37" i="1"/>
  <c r="I37" i="1"/>
  <c r="H32" i="1"/>
  <c r="I32" i="1"/>
  <c r="H10" i="3"/>
  <c r="H15" i="2"/>
  <c r="H10" i="2"/>
  <c r="H14" i="2"/>
  <c r="H12" i="3"/>
  <c r="H5" i="3"/>
  <c r="AE10" i="1"/>
  <c r="AF10" i="1"/>
  <c r="AE11" i="1"/>
  <c r="AF11" i="1"/>
  <c r="AE12" i="1"/>
  <c r="AF12" i="1"/>
  <c r="AE14" i="1"/>
  <c r="AF14" i="1"/>
  <c r="AE15" i="1"/>
  <c r="AF15" i="1"/>
  <c r="AE16" i="1"/>
  <c r="AF16" i="1"/>
  <c r="AE6" i="1"/>
  <c r="AF6" i="1"/>
  <c r="AE18" i="1"/>
  <c r="AF18" i="1"/>
  <c r="I12" i="3"/>
  <c r="H9" i="3"/>
  <c r="I9" i="3"/>
  <c r="H4" i="3"/>
  <c r="I4" i="3"/>
  <c r="I10" i="2"/>
  <c r="H9" i="2"/>
  <c r="I9" i="2"/>
  <c r="H8" i="2"/>
  <c r="I8" i="2"/>
  <c r="H6" i="2"/>
  <c r="I6" i="2"/>
  <c r="H4" i="2"/>
  <c r="I4" i="2"/>
  <c r="Y40" i="1"/>
  <c r="Y33" i="1"/>
  <c r="Y32" i="1"/>
  <c r="Y35" i="1"/>
  <c r="Y36" i="1"/>
  <c r="Y37" i="1"/>
  <c r="Y39" i="1"/>
  <c r="Z32" i="1"/>
  <c r="Y6" i="1"/>
  <c r="Y9" i="1"/>
  <c r="Y10" i="1"/>
  <c r="Y11" i="1"/>
  <c r="Y12" i="1"/>
  <c r="Y14" i="1"/>
  <c r="Y15" i="1"/>
  <c r="Y16" i="1"/>
  <c r="Y17" i="1"/>
  <c r="Y5" i="1"/>
  <c r="I5" i="3"/>
  <c r="I15" i="2"/>
  <c r="I14" i="2"/>
  <c r="H13" i="2"/>
  <c r="I13" i="2"/>
  <c r="H7" i="2"/>
  <c r="I7" i="2"/>
  <c r="P11" i="1"/>
  <c r="M40" i="1"/>
  <c r="M33" i="1"/>
  <c r="M32" i="1"/>
  <c r="I10" i="3"/>
  <c r="J10" i="3"/>
  <c r="J12" i="3"/>
  <c r="J4" i="3"/>
  <c r="J5" i="3"/>
  <c r="H11" i="3"/>
  <c r="J11" i="3"/>
  <c r="I11" i="3"/>
  <c r="J9" i="3"/>
  <c r="H8" i="3"/>
  <c r="J8" i="3"/>
  <c r="I8" i="3"/>
  <c r="H7" i="3"/>
  <c r="J7" i="3"/>
  <c r="I7" i="3"/>
  <c r="H6" i="3"/>
  <c r="J6" i="3"/>
  <c r="I6" i="3"/>
  <c r="J8" i="2"/>
  <c r="J9" i="2"/>
  <c r="J10" i="2"/>
  <c r="H11" i="2"/>
  <c r="I11" i="2"/>
  <c r="J11" i="2"/>
  <c r="J15" i="2"/>
  <c r="J14" i="2"/>
  <c r="J13" i="2"/>
  <c r="J12" i="2"/>
  <c r="J7" i="2"/>
  <c r="J6" i="2"/>
  <c r="H5" i="2"/>
  <c r="J5" i="2"/>
  <c r="I5" i="2"/>
  <c r="J4" i="2"/>
  <c r="H3" i="2"/>
  <c r="J3" i="2"/>
  <c r="I3" i="2"/>
  <c r="AK14" i="1"/>
  <c r="AK16" i="1"/>
  <c r="AH34" i="1"/>
  <c r="AH35" i="1"/>
  <c r="AH6" i="1"/>
  <c r="AH10" i="1"/>
  <c r="AH11" i="1"/>
  <c r="AH12" i="1"/>
  <c r="AH14" i="1"/>
  <c r="AH15" i="1"/>
  <c r="AH16" i="1"/>
  <c r="AE33" i="1"/>
  <c r="AE34" i="1"/>
  <c r="AE35" i="1"/>
  <c r="AE40" i="1"/>
  <c r="AE32" i="1"/>
  <c r="AE8" i="1"/>
  <c r="AE9" i="1"/>
  <c r="AE17" i="1"/>
  <c r="AE5" i="1"/>
  <c r="AB33" i="1"/>
  <c r="AB34" i="1"/>
  <c r="AB35" i="1"/>
  <c r="AB36" i="1"/>
  <c r="AB37" i="1"/>
  <c r="AB39" i="1"/>
  <c r="AB40" i="1"/>
  <c r="AB6" i="1"/>
  <c r="AB8" i="1"/>
  <c r="AB9" i="1"/>
  <c r="AB10" i="1"/>
  <c r="AB11" i="1"/>
  <c r="AB12" i="1"/>
  <c r="AB14" i="1"/>
  <c r="AB15" i="1"/>
  <c r="AB16" i="1"/>
  <c r="AB17" i="1"/>
  <c r="V34" i="1"/>
  <c r="V35" i="1"/>
  <c r="V36" i="1"/>
  <c r="V37" i="1"/>
  <c r="V39" i="1"/>
  <c r="V40" i="1"/>
  <c r="V6" i="1"/>
  <c r="V7" i="1"/>
  <c r="V8" i="1"/>
  <c r="V9" i="1"/>
  <c r="V10" i="1"/>
  <c r="V11" i="1"/>
  <c r="V12" i="1"/>
  <c r="V14" i="1"/>
  <c r="V15" i="1"/>
  <c r="V16" i="1"/>
  <c r="V17" i="1"/>
  <c r="S33" i="1"/>
  <c r="S35" i="1"/>
  <c r="S37" i="1"/>
  <c r="S39" i="1"/>
  <c r="S40" i="1"/>
  <c r="S6" i="1"/>
  <c r="S7" i="1"/>
  <c r="S9" i="1"/>
  <c r="S10" i="1"/>
  <c r="S11" i="1"/>
  <c r="S12" i="1"/>
  <c r="S13" i="1"/>
  <c r="S14" i="1"/>
  <c r="S15" i="1"/>
  <c r="S16" i="1"/>
  <c r="S17" i="1"/>
  <c r="M34" i="1"/>
  <c r="M35" i="1"/>
  <c r="M36" i="1"/>
  <c r="M37" i="1"/>
  <c r="M39" i="1"/>
  <c r="M6" i="1"/>
  <c r="M7" i="1"/>
  <c r="M8" i="1"/>
  <c r="M9" i="1"/>
  <c r="M11" i="1"/>
  <c r="M12" i="1"/>
  <c r="M14" i="1"/>
  <c r="M15" i="1"/>
  <c r="M16" i="1"/>
  <c r="P33" i="1"/>
  <c r="P34" i="1"/>
  <c r="P35" i="1"/>
  <c r="P36" i="1"/>
  <c r="P37" i="1"/>
  <c r="P38" i="1"/>
  <c r="P39" i="1"/>
  <c r="P40" i="1"/>
  <c r="P32" i="1"/>
  <c r="P6" i="1"/>
  <c r="P7" i="1"/>
  <c r="P8" i="1"/>
  <c r="P9" i="1"/>
  <c r="P12" i="1"/>
  <c r="P14" i="1"/>
  <c r="P15" i="1"/>
  <c r="P16" i="1"/>
  <c r="P17" i="1"/>
  <c r="AN16" i="1"/>
  <c r="AO16" i="1"/>
  <c r="AL14" i="1"/>
  <c r="AL16" i="1"/>
  <c r="AI34" i="1"/>
  <c r="AI35" i="1"/>
  <c r="AI6" i="1"/>
  <c r="AI10" i="1"/>
  <c r="AI11" i="1"/>
  <c r="AI12" i="1"/>
  <c r="AI14" i="1"/>
  <c r="AI15" i="1"/>
  <c r="AI16" i="1"/>
  <c r="AF33" i="1"/>
  <c r="AF34" i="1"/>
  <c r="AF35" i="1"/>
  <c r="AF40" i="1"/>
  <c r="AF8" i="1"/>
  <c r="AF9" i="1"/>
  <c r="AF17" i="1"/>
  <c r="AC33" i="1"/>
  <c r="AC34" i="1"/>
  <c r="AC35" i="1"/>
  <c r="AC36" i="1"/>
  <c r="AC37" i="1"/>
  <c r="AC39" i="1"/>
  <c r="AC40" i="1"/>
  <c r="AC6" i="1"/>
  <c r="AC8" i="1"/>
  <c r="AC9" i="1"/>
  <c r="AC10" i="1"/>
  <c r="AC11" i="1"/>
  <c r="AC12" i="1"/>
  <c r="AC14" i="1"/>
  <c r="AC15" i="1"/>
  <c r="AC16" i="1"/>
  <c r="AC17" i="1"/>
  <c r="W6" i="1"/>
  <c r="W7" i="1"/>
  <c r="W8" i="1"/>
  <c r="W9" i="1"/>
  <c r="W10" i="1"/>
  <c r="W11" i="1"/>
  <c r="W12" i="1"/>
  <c r="W14" i="1"/>
  <c r="W15" i="1"/>
  <c r="W16" i="1"/>
  <c r="W17" i="1"/>
  <c r="Z33" i="1"/>
  <c r="Z35" i="1"/>
  <c r="Z36" i="1"/>
  <c r="Z37" i="1"/>
  <c r="Z39" i="1"/>
  <c r="Z40" i="1"/>
  <c r="W34" i="1"/>
  <c r="W35" i="1"/>
  <c r="W36" i="1"/>
  <c r="W37" i="1"/>
  <c r="W39" i="1"/>
  <c r="W40" i="1"/>
  <c r="T33" i="1"/>
  <c r="T35" i="1"/>
  <c r="T37" i="1"/>
  <c r="T39" i="1"/>
  <c r="T40" i="1"/>
  <c r="Q33" i="1"/>
  <c r="Q34" i="1"/>
  <c r="Q35" i="1"/>
  <c r="Q36" i="1"/>
  <c r="Q37" i="1"/>
  <c r="Q38" i="1"/>
  <c r="Q39" i="1"/>
  <c r="Q40" i="1"/>
  <c r="T6" i="1"/>
  <c r="T7" i="1"/>
  <c r="T9" i="1"/>
  <c r="T10" i="1"/>
  <c r="T11" i="1"/>
  <c r="T12" i="1"/>
  <c r="T13" i="1"/>
  <c r="T14" i="1"/>
  <c r="T15" i="1"/>
  <c r="T16" i="1"/>
  <c r="T17" i="1"/>
  <c r="Q6" i="1"/>
  <c r="Q7" i="1"/>
  <c r="Q8" i="1"/>
  <c r="Q9" i="1"/>
  <c r="Q11" i="1"/>
  <c r="Q12" i="1"/>
  <c r="Q14" i="1"/>
  <c r="Q15" i="1"/>
  <c r="Q16" i="1"/>
  <c r="Q17" i="1"/>
  <c r="N33" i="1"/>
  <c r="N34" i="1"/>
  <c r="N35" i="1"/>
  <c r="N36" i="1"/>
  <c r="N37" i="1"/>
  <c r="N39" i="1"/>
  <c r="N40" i="1"/>
  <c r="N6" i="1"/>
  <c r="N7" i="1"/>
  <c r="N8" i="1"/>
  <c r="N9" i="1"/>
  <c r="N11" i="1"/>
  <c r="N12" i="1"/>
  <c r="N14" i="1"/>
  <c r="N15" i="1"/>
  <c r="N16" i="1"/>
  <c r="J40" i="1"/>
  <c r="J39" i="1"/>
  <c r="J38" i="1"/>
  <c r="J37" i="1"/>
  <c r="J36" i="1"/>
  <c r="J35" i="1"/>
  <c r="J34" i="1"/>
  <c r="J33" i="1"/>
  <c r="AF32" i="1"/>
  <c r="AB32" i="1"/>
  <c r="AC32" i="1"/>
  <c r="V32" i="1"/>
  <c r="W32" i="1"/>
  <c r="Q32" i="1"/>
  <c r="N32" i="1"/>
  <c r="J32" i="1"/>
  <c r="Z17" i="1"/>
  <c r="J17" i="1"/>
  <c r="Z16" i="1"/>
  <c r="J16" i="1"/>
  <c r="Z15" i="1"/>
  <c r="J15" i="1"/>
  <c r="Z14" i="1"/>
  <c r="J14" i="1"/>
  <c r="J13" i="1"/>
  <c r="Z12" i="1"/>
  <c r="J12" i="1"/>
  <c r="Z11" i="1"/>
  <c r="J11" i="1"/>
  <c r="Z10" i="1"/>
  <c r="J10" i="1"/>
  <c r="Z9" i="1"/>
  <c r="J9" i="1"/>
  <c r="J8" i="1"/>
  <c r="J7" i="1"/>
  <c r="Z6" i="1"/>
  <c r="J6" i="1"/>
  <c r="AF5" i="1"/>
  <c r="AB5" i="1"/>
  <c r="AC5" i="1"/>
  <c r="Z5" i="1"/>
  <c r="V5" i="1"/>
  <c r="W5" i="1"/>
  <c r="J5" i="1"/>
</calcChain>
</file>

<file path=xl/sharedStrings.xml><?xml version="1.0" encoding="utf-8"?>
<sst xmlns="http://schemas.openxmlformats.org/spreadsheetml/2006/main" count="271" uniqueCount="77">
  <si>
    <t>time/mile</t>
  </si>
  <si>
    <t>Name</t>
  </si>
  <si>
    <t>Time</t>
  </si>
  <si>
    <t xml:space="preserve"> </t>
  </si>
  <si>
    <t>time</t>
  </si>
  <si>
    <t>mi/hr</t>
  </si>
  <si>
    <t>Year's Best Performance</t>
  </si>
  <si>
    <t>miles</t>
  </si>
  <si>
    <t>Meet</t>
  </si>
  <si>
    <t>Location</t>
  </si>
  <si>
    <t>Time converted to 3.1 miles</t>
  </si>
  <si>
    <t>Boys</t>
  </si>
  <si>
    <t>Girls</t>
  </si>
  <si>
    <t>Overall Position</t>
  </si>
  <si>
    <t>Year</t>
  </si>
  <si>
    <t>Grade</t>
  </si>
  <si>
    <t>State (3.1 mi)</t>
  </si>
  <si>
    <t>Boys Personal Records</t>
  </si>
  <si>
    <t>Williamson, Connor</t>
  </si>
  <si>
    <t>MacDonald, Owen</t>
  </si>
  <si>
    <t>Holteen, Paul</t>
  </si>
  <si>
    <t>Gotfredson, Brenden</t>
  </si>
  <si>
    <t>Gandarillas, Paul</t>
  </si>
  <si>
    <t>Sitmann, Braedon</t>
  </si>
  <si>
    <t>Robles, Vincenzo</t>
  </si>
  <si>
    <t>Morlan, Jayden</t>
  </si>
  <si>
    <t>Scala, Zac</t>
  </si>
  <si>
    <t>Frabel, Ethan</t>
  </si>
  <si>
    <t>Jamison, Gage</t>
  </si>
  <si>
    <t>Popp, Jon</t>
  </si>
  <si>
    <t>Bruneau, Zach</t>
  </si>
  <si>
    <t>Bruneau, Allison</t>
  </si>
  <si>
    <t>Robles, Bellora</t>
  </si>
  <si>
    <t>Sitmann, Emilie</t>
  </si>
  <si>
    <t>Horner, Faith</t>
  </si>
  <si>
    <t>Westley, Illiana</t>
  </si>
  <si>
    <t>Yothers, Jessa</t>
  </si>
  <si>
    <t>MacDonald, Kaylee</t>
  </si>
  <si>
    <t>Lemon, Piper</t>
  </si>
  <si>
    <t>Wilks, Ryann</t>
  </si>
  <si>
    <t>Camas @ HHS (3.1 mi)</t>
  </si>
  <si>
    <t>Meriweather Invite (3.1 mi)</t>
  </si>
  <si>
    <t>Nike Invite (3.1 mi)</t>
  </si>
  <si>
    <t>BG, Skyview @ HHS (3.1 mi)</t>
  </si>
  <si>
    <t>FV, HB, HHS @ UHS (3.1 mi)</t>
  </si>
  <si>
    <t>MV, HHS @ Kelso (2.98 mi)</t>
  </si>
  <si>
    <t>GSHL Districts (3.1 mi)</t>
  </si>
  <si>
    <t>Westside Classic (3.1 mi)</t>
  </si>
  <si>
    <t>Meriwether Invite</t>
  </si>
  <si>
    <t>Hillsboro, OR</t>
  </si>
  <si>
    <t>Flat and Fast</t>
  </si>
  <si>
    <t>McMinnville, OR</t>
  </si>
  <si>
    <t>HHS, CHS, EHS</t>
  </si>
  <si>
    <t>Evergreen High</t>
  </si>
  <si>
    <t>Gotfredson, Brendan</t>
  </si>
  <si>
    <t>Scala, Zach</t>
  </si>
  <si>
    <t>Ash Creek Invite</t>
  </si>
  <si>
    <t>Monmouth, OR</t>
  </si>
  <si>
    <t>HHS, SHS, BGHS</t>
  </si>
  <si>
    <t>Heritage High School</t>
  </si>
  <si>
    <t>Run-a Ree (V3.1mi or JV2.25 mi)</t>
  </si>
  <si>
    <t>Girls Personal Records</t>
  </si>
  <si>
    <t>Meriweather Invite</t>
  </si>
  <si>
    <t>Nike Invite</t>
  </si>
  <si>
    <t>Blue Lake</t>
  </si>
  <si>
    <t>HHS @ Union</t>
  </si>
  <si>
    <t>Pacific Park</t>
  </si>
  <si>
    <t>Chumachenko, Nikolay</t>
  </si>
  <si>
    <t>HHS, MV @ Kelso</t>
  </si>
  <si>
    <t>Kelso, WA</t>
  </si>
  <si>
    <t>Camas @ HHS</t>
  </si>
  <si>
    <t>FV, HB, HHS @ Union</t>
  </si>
  <si>
    <t>MV, HHS @ Kelso</t>
  </si>
  <si>
    <t>Kelso HS</t>
  </si>
  <si>
    <t>Heritage HS</t>
  </si>
  <si>
    <t>Regionals</t>
  </si>
  <si>
    <t>Chambers 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</si>
</sst>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0"/>
      <color indexed="14"/>
      <name val="Arial"/>
      <family val="2"/>
    </font>
    <font>
      <sz val="10"/>
      <color indexed="12"/>
      <name val="Arial"/>
      <family val="2"/>
    </font>
    <font>
      <b/>
      <sz val="18"/>
      <name val="Arial"/>
      <family val="2"/>
    </font>
    <font>
      <sz val="10"/>
      <color indexed="50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10"/>
      <color rgb="FF3366FF"/>
      <name val="Arial"/>
    </font>
    <font>
      <b/>
      <sz val="10"/>
      <color rgb="FF3366FF"/>
      <name val="Arial"/>
    </font>
    <font>
      <sz val="10"/>
      <color rgb="FFFF0000"/>
      <name val="Arial"/>
    </font>
    <font>
      <b/>
      <sz val="10"/>
      <color rgb="FFFF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8000"/>
      <name val="Arial"/>
    </font>
    <font>
      <b/>
      <sz val="10"/>
      <color rgb="FF008000"/>
      <name val="Arial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73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21" fontId="2" fillId="0" borderId="0" xfId="0" applyNumberFormat="1" applyFont="1" applyAlignment="1">
      <alignment horizontal="center"/>
    </xf>
    <xf numFmtId="21" fontId="0" fillId="0" borderId="1" xfId="0" applyNumberFormat="1" applyBorder="1" applyAlignment="1">
      <alignment horizontal="center"/>
    </xf>
    <xf numFmtId="2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21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21" fontId="6" fillId="0" borderId="0" xfId="0" applyNumberFormat="1" applyFont="1" applyAlignment="1">
      <alignment horizontal="center"/>
    </xf>
    <xf numFmtId="21" fontId="0" fillId="0" borderId="0" xfId="0" applyNumberFormat="1"/>
    <xf numFmtId="2" fontId="0" fillId="0" borderId="0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/>
    <xf numFmtId="0" fontId="4" fillId="0" borderId="0" xfId="0" applyFont="1" applyBorder="1"/>
    <xf numFmtId="2" fontId="4" fillId="0" borderId="0" xfId="0" applyNumberFormat="1" applyFont="1" applyBorder="1"/>
    <xf numFmtId="0" fontId="4" fillId="0" borderId="0" xfId="0" applyFont="1" applyFill="1" applyBorder="1"/>
    <xf numFmtId="2" fontId="4" fillId="0" borderId="0" xfId="0" applyNumberFormat="1" applyFont="1" applyFill="1" applyBorder="1"/>
    <xf numFmtId="21" fontId="0" fillId="0" borderId="0" xfId="0" applyNumberFormat="1" applyBorder="1" applyAlignment="1">
      <alignment horizontal="center"/>
    </xf>
    <xf numFmtId="21" fontId="0" fillId="0" borderId="2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Border="1"/>
    <xf numFmtId="21" fontId="0" fillId="0" borderId="0" xfId="0" applyNumberFormat="1" applyBorder="1"/>
    <xf numFmtId="21" fontId="2" fillId="0" borderId="0" xfId="0" applyNumberFormat="1" applyFont="1" applyBorder="1" applyAlignment="1">
      <alignment horizontal="center"/>
    </xf>
    <xf numFmtId="0" fontId="0" fillId="0" borderId="0" xfId="0" applyBorder="1"/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6" xfId="0" applyNumberFormat="1" applyBorder="1"/>
    <xf numFmtId="1" fontId="2" fillId="0" borderId="6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21" fontId="7" fillId="0" borderId="0" xfId="0" applyNumberFormat="1" applyFont="1" applyBorder="1" applyAlignment="1">
      <alignment horizontal="center"/>
    </xf>
    <xf numFmtId="0" fontId="9" fillId="0" borderId="0" xfId="0" applyFont="1"/>
    <xf numFmtId="0" fontId="5" fillId="0" borderId="0" xfId="0" applyFont="1"/>
    <xf numFmtId="0" fontId="4" fillId="0" borderId="1" xfId="0" applyFont="1" applyBorder="1"/>
    <xf numFmtId="0" fontId="0" fillId="0" borderId="3" xfId="0" applyBorder="1"/>
    <xf numFmtId="0" fontId="0" fillId="0" borderId="9" xfId="0" applyBorder="1"/>
    <xf numFmtId="1" fontId="0" fillId="0" borderId="5" xfId="0" applyNumberFormat="1" applyBorder="1"/>
    <xf numFmtId="0" fontId="0" fillId="0" borderId="3" xfId="0" applyNumberFormat="1" applyBorder="1"/>
    <xf numFmtId="0" fontId="4" fillId="0" borderId="3" xfId="0" applyFont="1" applyBorder="1"/>
    <xf numFmtId="0" fontId="0" fillId="0" borderId="10" xfId="0" applyBorder="1"/>
    <xf numFmtId="0" fontId="4" fillId="0" borderId="10" xfId="0" applyFont="1" applyBorder="1"/>
    <xf numFmtId="164" fontId="0" fillId="0" borderId="3" xfId="0" applyNumberFormat="1" applyBorder="1"/>
    <xf numFmtId="21" fontId="0" fillId="0" borderId="3" xfId="0" applyNumberFormat="1" applyBorder="1"/>
    <xf numFmtId="164" fontId="0" fillId="0" borderId="0" xfId="0" applyNumberFormat="1" applyBorder="1"/>
    <xf numFmtId="2" fontId="4" fillId="0" borderId="0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21" fontId="0" fillId="0" borderId="13" xfId="0" applyNumberFormat="1" applyBorder="1" applyAlignment="1">
      <alignment horizontal="center" wrapText="1"/>
    </xf>
    <xf numFmtId="21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21" fontId="4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0" xfId="0" applyFont="1"/>
    <xf numFmtId="0" fontId="14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2" fontId="14" fillId="0" borderId="0" xfId="0" applyNumberFormat="1" applyFont="1"/>
    <xf numFmtId="2" fontId="14" fillId="0" borderId="0" xfId="0" applyNumberFormat="1" applyFont="1" applyAlignment="1">
      <alignment horizontal="center"/>
    </xf>
    <xf numFmtId="21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0" fillId="0" borderId="0" xfId="0" applyFont="1"/>
    <xf numFmtId="0" fontId="0" fillId="0" borderId="7" xfId="0" applyFont="1" applyBorder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/>
    <xf numFmtId="2" fontId="0" fillId="0" borderId="0" xfId="0" applyNumberFormat="1" applyFont="1" applyAlignment="1">
      <alignment horizontal="center"/>
    </xf>
    <xf numFmtId="21" fontId="0" fillId="0" borderId="0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Font="1" applyFill="1" applyBorder="1"/>
    <xf numFmtId="2" fontId="0" fillId="0" borderId="0" xfId="0" applyNumberFormat="1" applyFont="1" applyBorder="1" applyAlignment="1">
      <alignment horizontal="center"/>
    </xf>
    <xf numFmtId="21" fontId="16" fillId="0" borderId="0" xfId="0" applyNumberFormat="1" applyFont="1" applyBorder="1" applyAlignment="1">
      <alignment horizontal="center"/>
    </xf>
    <xf numFmtId="21" fontId="17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16" fillId="0" borderId="0" xfId="0" applyFont="1"/>
    <xf numFmtId="0" fontId="16" fillId="0" borderId="7" xfId="0" applyFont="1" applyBorder="1" applyAlignment="1">
      <alignment horizontal="center"/>
    </xf>
    <xf numFmtId="0" fontId="16" fillId="0" borderId="0" xfId="0" applyFont="1" applyAlignment="1">
      <alignment horizontal="center"/>
    </xf>
    <xf numFmtId="2" fontId="16" fillId="0" borderId="0" xfId="0" applyNumberFormat="1" applyFont="1"/>
    <xf numFmtId="21" fontId="16" fillId="0" borderId="1" xfId="0" applyNumberFormat="1" applyFont="1" applyBorder="1" applyAlignment="1">
      <alignment horizontal="center"/>
    </xf>
    <xf numFmtId="21" fontId="0" fillId="0" borderId="1" xfId="0" applyNumberFormat="1" applyFont="1" applyBorder="1" applyAlignment="1">
      <alignment horizontal="center"/>
    </xf>
    <xf numFmtId="21" fontId="18" fillId="0" borderId="0" xfId="0" applyNumberFormat="1" applyFont="1" applyBorder="1" applyAlignment="1">
      <alignment horizontal="center"/>
    </xf>
    <xf numFmtId="21" fontId="19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2" fontId="16" fillId="0" borderId="0" xfId="0" applyNumberFormat="1" applyFont="1" applyBorder="1" applyAlignment="1">
      <alignment horizontal="center"/>
    </xf>
    <xf numFmtId="0" fontId="20" fillId="0" borderId="0" xfId="0" applyFont="1"/>
    <xf numFmtId="0" fontId="20" fillId="0" borderId="7" xfId="0" applyFont="1" applyBorder="1" applyAlignment="1">
      <alignment horizontal="center"/>
    </xf>
    <xf numFmtId="0" fontId="20" fillId="0" borderId="0" xfId="0" applyFont="1" applyAlignment="1">
      <alignment horizontal="center"/>
    </xf>
    <xf numFmtId="21" fontId="21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/>
    </xf>
    <xf numFmtId="21" fontId="21" fillId="0" borderId="0" xfId="0" applyNumberFormat="1" applyFont="1" applyBorder="1" applyAlignment="1">
      <alignment horizontal="center"/>
    </xf>
    <xf numFmtId="21" fontId="15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2" fontId="20" fillId="0" borderId="0" xfId="0" applyNumberFormat="1" applyFont="1" applyBorder="1" applyAlignment="1">
      <alignment horizontal="center"/>
    </xf>
    <xf numFmtId="2" fontId="0" fillId="0" borderId="0" xfId="0" applyNumberFormat="1" applyFont="1" applyBorder="1"/>
    <xf numFmtId="21" fontId="22" fillId="0" borderId="1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2" fontId="16" fillId="0" borderId="0" xfId="0" applyNumberFormat="1" applyFont="1" applyFill="1" applyBorder="1"/>
    <xf numFmtId="21" fontId="17" fillId="0" borderId="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21" fontId="23" fillId="0" borderId="1" xfId="0" applyNumberFormat="1" applyFont="1" applyBorder="1" applyAlignment="1">
      <alignment horizontal="center"/>
    </xf>
    <xf numFmtId="21" fontId="24" fillId="0" borderId="0" xfId="0" applyNumberFormat="1" applyFont="1" applyAlignment="1">
      <alignment horizontal="center"/>
    </xf>
    <xf numFmtId="2" fontId="23" fillId="0" borderId="0" xfId="0" applyNumberFormat="1" applyFont="1" applyAlignment="1">
      <alignment horizontal="center"/>
    </xf>
  </cellXfs>
  <cellStyles count="17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1"/>
  <sheetViews>
    <sheetView tabSelected="1" workbookViewId="0">
      <pane xSplit="1" ySplit="2" topLeftCell="AB3" activePane="bottomRight" state="frozen"/>
      <selection pane="topRight" activeCell="B1" sqref="B1"/>
      <selection pane="bottomLeft" activeCell="A3" sqref="A3"/>
      <selection pane="bottomRight" activeCell="AF20" sqref="AF20"/>
    </sheetView>
  </sheetViews>
  <sheetFormatPr defaultColWidth="8.85546875" defaultRowHeight="12.75" x14ac:dyDescent="0.2"/>
  <cols>
    <col min="1" max="1" width="19.7109375" customWidth="1"/>
    <col min="2" max="2" width="7.42578125" style="44" customWidth="1"/>
    <col min="3" max="3" width="7.42578125" style="34" customWidth="1"/>
    <col min="4" max="4" width="19.7109375" customWidth="1"/>
    <col min="5" max="5" width="16.7109375" customWidth="1"/>
    <col min="6" max="6" width="6.28515625" customWidth="1"/>
    <col min="7" max="7" width="8.7109375" customWidth="1"/>
    <col min="8" max="8" width="9.42578125" customWidth="1"/>
    <col min="9" max="9" width="6.42578125" customWidth="1"/>
    <col min="10" max="10" width="25.28515625" style="34" customWidth="1"/>
    <col min="11" max="11" width="14" style="37" customWidth="1"/>
    <col min="12" max="12" width="9.7109375" style="31" customWidth="1"/>
    <col min="13" max="13" width="11.28515625" customWidth="1"/>
    <col min="14" max="14" width="6.7109375" style="13" customWidth="1"/>
    <col min="15" max="15" width="7.42578125" style="1" customWidth="1"/>
    <col min="16" max="16" width="9.42578125" customWidth="1"/>
    <col min="17" max="17" width="6.42578125" style="13" customWidth="1"/>
    <col min="18" max="18" width="7.42578125" style="1" customWidth="1"/>
    <col min="19" max="19" width="8.42578125" customWidth="1"/>
    <col min="20" max="20" width="6.28515625" style="13" customWidth="1"/>
    <col min="21" max="21" width="7.85546875" style="1" customWidth="1"/>
    <col min="22" max="22" width="8" customWidth="1"/>
    <col min="23" max="23" width="5.42578125" style="13" customWidth="1"/>
    <col min="24" max="24" width="7.42578125" style="1" customWidth="1"/>
    <col min="25" max="25" width="8.28515625" customWidth="1"/>
    <col min="26" max="26" width="5.7109375" style="13" customWidth="1"/>
    <col min="27" max="27" width="7.85546875" style="1" customWidth="1"/>
    <col min="28" max="28" width="7.7109375" customWidth="1"/>
    <col min="29" max="29" width="5.42578125" style="13" customWidth="1"/>
    <col min="30" max="30" width="8.28515625" style="1" customWidth="1"/>
    <col min="31" max="31" width="7.85546875" customWidth="1"/>
    <col min="32" max="32" width="6.140625" style="13" customWidth="1"/>
    <col min="33" max="33" width="8.42578125" style="1" customWidth="1"/>
    <col min="34" max="34" width="7.7109375" customWidth="1"/>
    <col min="35" max="35" width="5.42578125" style="13" customWidth="1"/>
    <col min="36" max="36" width="8.42578125" style="1" customWidth="1"/>
    <col min="37" max="37" width="8" customWidth="1"/>
    <col min="38" max="38" width="5.42578125" style="13" customWidth="1"/>
    <col min="39" max="39" width="8.42578125" style="1" customWidth="1"/>
    <col min="40" max="40" width="7.42578125" customWidth="1"/>
    <col min="41" max="41" width="8.140625" style="13" customWidth="1"/>
    <col min="42" max="42" width="18.42578125" style="51" customWidth="1"/>
    <col min="43" max="43" width="16.42578125" style="23" customWidth="1"/>
    <col min="44" max="44" width="5.28515625" style="61" customWidth="1"/>
    <col min="48" max="48" width="23.42578125" style="18" customWidth="1"/>
  </cols>
  <sheetData>
    <row r="1" spans="1:51" ht="13.5" thickBot="1" x14ac:dyDescent="0.25">
      <c r="A1" s="122" t="s">
        <v>1</v>
      </c>
      <c r="B1" s="41"/>
      <c r="C1" s="6"/>
      <c r="D1" s="123" t="s">
        <v>6</v>
      </c>
      <c r="E1" s="123"/>
      <c r="F1" s="123"/>
      <c r="G1" s="123"/>
      <c r="H1" s="123"/>
      <c r="I1" s="123"/>
      <c r="J1" s="123"/>
      <c r="K1" s="124"/>
      <c r="L1" s="119" t="s">
        <v>60</v>
      </c>
      <c r="M1" s="120"/>
      <c r="N1" s="121"/>
      <c r="O1" s="119" t="s">
        <v>40</v>
      </c>
      <c r="P1" s="120"/>
      <c r="Q1" s="121"/>
      <c r="R1" s="119" t="s">
        <v>41</v>
      </c>
      <c r="S1" s="120"/>
      <c r="T1" s="121"/>
      <c r="U1" s="119" t="s">
        <v>43</v>
      </c>
      <c r="V1" s="120"/>
      <c r="W1" s="121"/>
      <c r="X1" s="119" t="s">
        <v>42</v>
      </c>
      <c r="Y1" s="120"/>
      <c r="Z1" s="121"/>
      <c r="AA1" s="119" t="s">
        <v>44</v>
      </c>
      <c r="AB1" s="120"/>
      <c r="AC1" s="121"/>
      <c r="AD1" s="119" t="s">
        <v>45</v>
      </c>
      <c r="AE1" s="120"/>
      <c r="AF1" s="121"/>
      <c r="AG1" s="119" t="s">
        <v>46</v>
      </c>
      <c r="AH1" s="120"/>
      <c r="AI1" s="121"/>
      <c r="AJ1" s="119" t="s">
        <v>47</v>
      </c>
      <c r="AK1" s="120"/>
      <c r="AL1" s="121"/>
      <c r="AM1" s="119" t="s">
        <v>16</v>
      </c>
      <c r="AN1" s="120"/>
      <c r="AO1" s="121"/>
    </row>
    <row r="2" spans="1:51" s="2" customFormat="1" ht="13.5" thickBot="1" x14ac:dyDescent="0.25">
      <c r="A2" s="120"/>
      <c r="B2" s="42" t="s">
        <v>14</v>
      </c>
      <c r="C2" s="2" t="s">
        <v>15</v>
      </c>
      <c r="D2" s="16" t="s">
        <v>8</v>
      </c>
      <c r="E2" s="16" t="s">
        <v>9</v>
      </c>
      <c r="F2" s="20" t="s">
        <v>7</v>
      </c>
      <c r="G2" s="2" t="s">
        <v>2</v>
      </c>
      <c r="H2" s="2" t="s">
        <v>0</v>
      </c>
      <c r="I2" s="2" t="s">
        <v>5</v>
      </c>
      <c r="J2" s="28" t="s">
        <v>10</v>
      </c>
      <c r="K2" s="35" t="s">
        <v>13</v>
      </c>
      <c r="L2" s="29" t="s">
        <v>4</v>
      </c>
      <c r="M2" s="3" t="s">
        <v>0</v>
      </c>
      <c r="N2" s="11" t="s">
        <v>5</v>
      </c>
      <c r="O2" s="4" t="s">
        <v>2</v>
      </c>
      <c r="P2" s="2" t="s">
        <v>0</v>
      </c>
      <c r="Q2" s="16" t="s">
        <v>5</v>
      </c>
      <c r="R2" s="4" t="s">
        <v>2</v>
      </c>
      <c r="S2" s="2" t="s">
        <v>0</v>
      </c>
      <c r="T2" s="16" t="s">
        <v>5</v>
      </c>
      <c r="U2" s="4" t="s">
        <v>2</v>
      </c>
      <c r="V2" s="2" t="s">
        <v>0</v>
      </c>
      <c r="W2" s="16" t="s">
        <v>5</v>
      </c>
      <c r="X2" s="4" t="s">
        <v>2</v>
      </c>
      <c r="Y2" s="2" t="s">
        <v>0</v>
      </c>
      <c r="Z2" s="16" t="s">
        <v>5</v>
      </c>
      <c r="AA2" s="4" t="s">
        <v>2</v>
      </c>
      <c r="AB2" s="2" t="s">
        <v>0</v>
      </c>
      <c r="AC2" s="16" t="s">
        <v>5</v>
      </c>
      <c r="AD2" s="4" t="s">
        <v>2</v>
      </c>
      <c r="AE2" s="2" t="s">
        <v>0</v>
      </c>
      <c r="AF2" s="16" t="s">
        <v>5</v>
      </c>
      <c r="AG2" s="4" t="s">
        <v>2</v>
      </c>
      <c r="AH2" s="2" t="s">
        <v>0</v>
      </c>
      <c r="AI2" s="16" t="s">
        <v>5</v>
      </c>
      <c r="AJ2" s="4" t="s">
        <v>2</v>
      </c>
      <c r="AK2" s="2" t="s">
        <v>0</v>
      </c>
      <c r="AL2" s="16" t="s">
        <v>5</v>
      </c>
      <c r="AM2" s="4" t="s">
        <v>2</v>
      </c>
      <c r="AN2" s="2" t="s">
        <v>0</v>
      </c>
      <c r="AO2" s="16" t="s">
        <v>5</v>
      </c>
      <c r="AP2" s="4"/>
    </row>
    <row r="3" spans="1:51" s="6" customFormat="1" x14ac:dyDescent="0.2">
      <c r="B3" s="41"/>
      <c r="D3" s="12"/>
      <c r="E3" s="12"/>
      <c r="F3" s="21"/>
      <c r="J3" s="27"/>
      <c r="K3" s="36"/>
      <c r="L3" s="30"/>
      <c r="N3" s="12"/>
      <c r="O3" s="5"/>
      <c r="Q3" s="12"/>
      <c r="R3" s="5"/>
      <c r="T3" s="12"/>
      <c r="U3" s="5"/>
      <c r="W3" s="12"/>
      <c r="X3" s="5"/>
      <c r="Z3" s="12"/>
      <c r="AA3" s="5"/>
      <c r="AC3" s="12"/>
      <c r="AD3" s="5"/>
      <c r="AF3" s="12"/>
      <c r="AG3" s="5"/>
      <c r="AI3" s="12"/>
      <c r="AJ3" s="5"/>
      <c r="AL3" s="12"/>
      <c r="AM3" s="5"/>
      <c r="AO3" s="12"/>
      <c r="AP3" s="5"/>
    </row>
    <row r="4" spans="1:51" x14ac:dyDescent="0.2">
      <c r="A4" s="10" t="s">
        <v>11</v>
      </c>
      <c r="B4" s="43"/>
      <c r="C4" s="45"/>
      <c r="D4" s="23"/>
      <c r="E4" s="23"/>
      <c r="F4" s="22"/>
      <c r="J4" s="32"/>
      <c r="L4" s="30"/>
      <c r="M4" s="46" t="s">
        <v>3</v>
      </c>
      <c r="N4" s="47"/>
      <c r="O4" s="5"/>
      <c r="P4" s="46"/>
      <c r="Q4" s="47"/>
      <c r="R4" s="5"/>
      <c r="S4" s="46"/>
      <c r="T4" s="47"/>
      <c r="U4" s="5"/>
      <c r="V4" s="46"/>
      <c r="W4" s="47"/>
      <c r="X4" s="5"/>
      <c r="Y4" s="46"/>
      <c r="Z4" s="47"/>
      <c r="AA4" s="5"/>
      <c r="AB4" s="46"/>
      <c r="AC4" s="47"/>
      <c r="AD4" s="5"/>
      <c r="AE4" s="46"/>
      <c r="AF4" s="47"/>
      <c r="AG4" s="5"/>
      <c r="AH4" s="46"/>
      <c r="AI4" s="47"/>
      <c r="AJ4" s="5"/>
      <c r="AK4" s="46"/>
      <c r="AL4" s="47"/>
      <c r="AM4" s="5"/>
      <c r="AN4" s="46"/>
      <c r="AO4" s="47"/>
    </row>
    <row r="5" spans="1:51" x14ac:dyDescent="0.2">
      <c r="A5" t="s">
        <v>30</v>
      </c>
      <c r="B5" s="41">
        <v>2019</v>
      </c>
      <c r="C5" s="6">
        <v>12</v>
      </c>
      <c r="D5" s="113" t="s">
        <v>71</v>
      </c>
      <c r="E5" s="113" t="s">
        <v>66</v>
      </c>
      <c r="F5" s="84">
        <v>3.1</v>
      </c>
      <c r="G5" s="97">
        <v>1.4456018518518519E-2</v>
      </c>
      <c r="H5" s="7">
        <f t="shared" ref="H5:H11" si="0">G5/3.1</f>
        <v>4.6632317801672644E-3</v>
      </c>
      <c r="I5" s="84">
        <f t="shared" ref="I5:I16" si="1">60/(H5*24*60)</f>
        <v>8.9351481184947943</v>
      </c>
      <c r="J5" s="33">
        <f t="shared" ref="J5:J18" si="2">H5*3.1</f>
        <v>1.4456018518518521E-2</v>
      </c>
      <c r="K5" s="38"/>
      <c r="L5" s="27"/>
      <c r="M5" s="7" t="s">
        <v>3</v>
      </c>
      <c r="N5" s="84" t="s">
        <v>3</v>
      </c>
      <c r="O5" s="8"/>
      <c r="P5" s="7" t="s">
        <v>3</v>
      </c>
      <c r="Q5" s="84" t="s">
        <v>3</v>
      </c>
      <c r="R5" s="8"/>
      <c r="S5" s="7" t="s">
        <v>3</v>
      </c>
      <c r="T5" s="84" t="s">
        <v>3</v>
      </c>
      <c r="U5" s="8">
        <v>1.59375E-2</v>
      </c>
      <c r="V5" s="7">
        <f t="shared" ref="V5:V17" si="3">U5/3.1</f>
        <v>5.1411290322580646E-3</v>
      </c>
      <c r="W5" s="14">
        <f t="shared" ref="W5:W17" si="4">60/(V5*24*60)</f>
        <v>8.1045751633986924</v>
      </c>
      <c r="X5" s="8">
        <v>1.539351851851852E-2</v>
      </c>
      <c r="Y5" s="7">
        <f>X5/3.1</f>
        <v>4.965651135005974E-3</v>
      </c>
      <c r="Z5" s="14">
        <f t="shared" ref="Z5:Z17" si="5">60/(Y5*24*60)</f>
        <v>8.390977443609021</v>
      </c>
      <c r="AA5" s="8">
        <v>1.4456018518518519E-2</v>
      </c>
      <c r="AB5" s="7">
        <f t="shared" ref="AB5:AB17" si="6">AA5/3.1</f>
        <v>4.6632317801672644E-3</v>
      </c>
      <c r="AC5" s="14">
        <f t="shared" ref="AC5:AC17" si="7">60/(AB5*24*60)</f>
        <v>8.9351481184947943</v>
      </c>
      <c r="AD5" s="8">
        <v>1.4074074074074074E-2</v>
      </c>
      <c r="AE5" s="7">
        <f>AD5/2.98</f>
        <v>4.7228436490181457E-3</v>
      </c>
      <c r="AF5" s="14">
        <f t="shared" ref="AF5:AF18" si="8">60/(AE5*24*60)</f>
        <v>8.8223684210526319</v>
      </c>
      <c r="AG5" s="8"/>
      <c r="AH5" s="17"/>
      <c r="AI5" s="14"/>
      <c r="AJ5" s="8"/>
      <c r="AK5" s="7"/>
      <c r="AL5" s="14"/>
      <c r="AM5" s="8"/>
      <c r="AN5" s="7"/>
      <c r="AO5" s="14"/>
      <c r="AP5" s="8" t="s">
        <v>3</v>
      </c>
      <c r="AQ5" s="7" t="s">
        <v>3</v>
      </c>
      <c r="AR5" s="62" t="s">
        <v>3</v>
      </c>
      <c r="AS5" s="23"/>
      <c r="AT5" s="23"/>
      <c r="AU5" s="22"/>
      <c r="AV5"/>
      <c r="AY5" s="18"/>
    </row>
    <row r="6" spans="1:51" x14ac:dyDescent="0.2">
      <c r="A6" t="s">
        <v>27</v>
      </c>
      <c r="B6" s="41">
        <v>2019</v>
      </c>
      <c r="C6" s="6">
        <v>11</v>
      </c>
      <c r="D6" s="113" t="s">
        <v>71</v>
      </c>
      <c r="E6" s="113" t="s">
        <v>66</v>
      </c>
      <c r="F6" s="84">
        <v>3.1</v>
      </c>
      <c r="G6" s="97">
        <v>1.3587962962962963E-2</v>
      </c>
      <c r="H6" s="7">
        <f t="shared" si="0"/>
        <v>4.383213859020311E-3</v>
      </c>
      <c r="I6" s="84">
        <f t="shared" si="1"/>
        <v>9.5059625212947179</v>
      </c>
      <c r="J6" s="33">
        <f t="shared" si="2"/>
        <v>1.3587962962962965E-2</v>
      </c>
      <c r="K6" s="38"/>
      <c r="L6" s="27">
        <v>1.4780092592592595E-2</v>
      </c>
      <c r="M6" s="7">
        <f t="shared" ref="M6:M16" si="9">L6/3.1</f>
        <v>4.7677718040621273E-3</v>
      </c>
      <c r="N6" s="14">
        <f t="shared" ref="N6:N16" si="10">60/(M6*24*60)</f>
        <v>8.7392325763508207</v>
      </c>
      <c r="O6" s="8">
        <v>1.5381944444444443E-2</v>
      </c>
      <c r="P6" s="7">
        <f t="shared" ref="P6:P17" si="11">O6/3.1</f>
        <v>4.9619175627240138E-3</v>
      </c>
      <c r="Q6" s="14">
        <f t="shared" ref="Q6:Q17" si="12">60/(P6*24*60)</f>
        <v>8.397291196388263</v>
      </c>
      <c r="R6" s="8">
        <v>1.4178240740740741E-2</v>
      </c>
      <c r="S6" s="7">
        <f t="shared" ref="S6:S17" si="13">R6/3.1</f>
        <v>4.573626045400239E-3</v>
      </c>
      <c r="T6" s="14">
        <f t="shared" ref="T6:T17" si="14">60/(S6*24*60)</f>
        <v>9.1102040816326539</v>
      </c>
      <c r="U6" s="8">
        <v>1.4259259259259261E-2</v>
      </c>
      <c r="V6" s="7">
        <f t="shared" si="3"/>
        <v>4.5997610513739554E-3</v>
      </c>
      <c r="W6" s="14">
        <f t="shared" si="4"/>
        <v>9.0584415584415563</v>
      </c>
      <c r="X6" s="97">
        <v>1.3611111111111114E-2</v>
      </c>
      <c r="Y6" s="7">
        <f t="shared" ref="Y6:Y17" si="15">X6/3.1</f>
        <v>4.3906810035842297E-3</v>
      </c>
      <c r="Z6" s="84">
        <f t="shared" si="5"/>
        <v>9.4897959183673475</v>
      </c>
      <c r="AA6" s="96">
        <v>1.3587962962962963E-2</v>
      </c>
      <c r="AB6" s="90">
        <f t="shared" si="6"/>
        <v>4.383213859020311E-3</v>
      </c>
      <c r="AC6" s="91">
        <f t="shared" si="7"/>
        <v>9.5059625212947179</v>
      </c>
      <c r="AD6" s="8">
        <v>1.3148148148148147E-2</v>
      </c>
      <c r="AE6" s="7">
        <f>AD6/2.98</f>
        <v>4.412130251056425E-3</v>
      </c>
      <c r="AF6" s="14">
        <f t="shared" si="8"/>
        <v>9.4436619718309878</v>
      </c>
      <c r="AG6" s="8">
        <v>1.4513888888888889E-2</v>
      </c>
      <c r="AH6" s="17">
        <f t="shared" ref="AH6:AH16" si="16">AG6/3.1</f>
        <v>4.6818996415770604E-3</v>
      </c>
      <c r="AI6" s="14">
        <f t="shared" ref="AI6:AI16" si="17">60/(AH6*24*60)</f>
        <v>8.8995215311004792</v>
      </c>
      <c r="AJ6" s="8"/>
      <c r="AK6" s="7"/>
      <c r="AL6" s="14"/>
      <c r="AM6" s="8"/>
      <c r="AN6" s="7"/>
      <c r="AO6" s="14"/>
      <c r="AP6" s="8" t="s">
        <v>3</v>
      </c>
      <c r="AQ6" s="7" t="s">
        <v>3</v>
      </c>
      <c r="AR6" s="62" t="s">
        <v>3</v>
      </c>
      <c r="AS6" s="23"/>
      <c r="AT6" s="23"/>
      <c r="AU6" s="22"/>
      <c r="AV6"/>
      <c r="AY6" s="18"/>
    </row>
    <row r="7" spans="1:51" x14ac:dyDescent="0.2">
      <c r="A7" t="s">
        <v>22</v>
      </c>
      <c r="B7" s="41">
        <v>2019</v>
      </c>
      <c r="C7" s="6">
        <v>12</v>
      </c>
      <c r="D7" s="113" t="s">
        <v>62</v>
      </c>
      <c r="E7" s="113" t="s">
        <v>49</v>
      </c>
      <c r="F7" s="84">
        <v>3.1</v>
      </c>
      <c r="G7" s="97">
        <v>1.6793981481481483E-2</v>
      </c>
      <c r="H7" s="7">
        <f t="shared" si="0"/>
        <v>5.4174133811230587E-3</v>
      </c>
      <c r="I7" s="84">
        <f t="shared" si="1"/>
        <v>7.6912474155754653</v>
      </c>
      <c r="J7" s="33">
        <f t="shared" si="2"/>
        <v>1.6793981481481483E-2</v>
      </c>
      <c r="K7" s="38"/>
      <c r="L7" s="27">
        <v>1.7673611111111109E-2</v>
      </c>
      <c r="M7" s="7">
        <f t="shared" si="9"/>
        <v>5.7011648745519707E-3</v>
      </c>
      <c r="N7" s="14">
        <f t="shared" si="10"/>
        <v>7.3084479371316311</v>
      </c>
      <c r="O7" s="8">
        <v>1.7291666666666667E-2</v>
      </c>
      <c r="P7" s="7">
        <f t="shared" si="11"/>
        <v>5.5779569892473119E-3</v>
      </c>
      <c r="Q7" s="14">
        <f t="shared" si="12"/>
        <v>7.4698795180722888</v>
      </c>
      <c r="R7" s="8">
        <v>1.6793981481481483E-2</v>
      </c>
      <c r="S7" s="7">
        <f t="shared" si="13"/>
        <v>5.4174133811230587E-3</v>
      </c>
      <c r="T7" s="14">
        <f t="shared" si="14"/>
        <v>7.6912474155754653</v>
      </c>
      <c r="U7" s="8">
        <v>1.7349537037037038E-2</v>
      </c>
      <c r="V7" s="7">
        <f t="shared" si="3"/>
        <v>5.5966248506571087E-3</v>
      </c>
      <c r="W7" s="14">
        <f t="shared" si="4"/>
        <v>7.4449633088725822</v>
      </c>
      <c r="X7" s="8"/>
      <c r="Y7" s="7" t="s">
        <v>3</v>
      </c>
      <c r="Z7" s="84" t="s">
        <v>3</v>
      </c>
      <c r="AA7" s="8"/>
      <c r="AB7" s="7" t="s">
        <v>3</v>
      </c>
      <c r="AC7" s="84" t="s">
        <v>3</v>
      </c>
      <c r="AD7" s="8"/>
      <c r="AE7" s="7"/>
      <c r="AF7" s="14"/>
      <c r="AG7" s="8"/>
      <c r="AH7" s="17"/>
      <c r="AI7" s="14"/>
      <c r="AJ7" s="8"/>
      <c r="AK7" s="7"/>
      <c r="AL7" s="14"/>
      <c r="AM7" s="8"/>
      <c r="AN7" s="7"/>
      <c r="AO7" s="14"/>
      <c r="AP7" s="8"/>
      <c r="AQ7" s="7"/>
      <c r="AR7" s="62" t="s">
        <v>3</v>
      </c>
      <c r="AS7" s="23"/>
      <c r="AT7" s="23"/>
      <c r="AU7" s="22"/>
      <c r="AV7"/>
      <c r="AY7" s="18"/>
    </row>
    <row r="8" spans="1:51" x14ac:dyDescent="0.2">
      <c r="A8" t="s">
        <v>21</v>
      </c>
      <c r="B8" s="41">
        <v>2019</v>
      </c>
      <c r="C8" s="6">
        <v>10</v>
      </c>
      <c r="D8" s="113" t="s">
        <v>71</v>
      </c>
      <c r="E8" s="113" t="s">
        <v>66</v>
      </c>
      <c r="F8" s="84">
        <v>3.1</v>
      </c>
      <c r="G8" s="97">
        <v>1.5335648148148147E-2</v>
      </c>
      <c r="H8" s="7">
        <f t="shared" si="0"/>
        <v>4.9469832735961764E-3</v>
      </c>
      <c r="I8" s="84">
        <f t="shared" si="1"/>
        <v>8.4226415094339622</v>
      </c>
      <c r="J8" s="33">
        <f t="shared" si="2"/>
        <v>1.5335648148148147E-2</v>
      </c>
      <c r="K8" s="38"/>
      <c r="L8" s="27">
        <v>1.7384259259259262E-2</v>
      </c>
      <c r="M8" s="7">
        <f t="shared" si="9"/>
        <v>5.6078255675029876E-3</v>
      </c>
      <c r="N8" s="14">
        <f t="shared" si="10"/>
        <v>7.4300932090545917</v>
      </c>
      <c r="O8" s="8">
        <v>1.6840277777777777E-2</v>
      </c>
      <c r="P8" s="7">
        <f t="shared" si="11"/>
        <v>5.4323476702508953E-3</v>
      </c>
      <c r="Q8" s="14">
        <f t="shared" si="12"/>
        <v>7.6701030927835054</v>
      </c>
      <c r="R8" s="8"/>
      <c r="S8" s="7" t="s">
        <v>3</v>
      </c>
      <c r="T8" s="84" t="s">
        <v>3</v>
      </c>
      <c r="U8" s="114">
        <v>1.6076388888888887E-2</v>
      </c>
      <c r="V8" s="7">
        <f t="shared" si="3"/>
        <v>5.185931899641576E-3</v>
      </c>
      <c r="W8" s="115">
        <f t="shared" si="4"/>
        <v>8.0345572354211683</v>
      </c>
      <c r="X8" s="8"/>
      <c r="Y8" s="7" t="s">
        <v>3</v>
      </c>
      <c r="Z8" s="84" t="s">
        <v>3</v>
      </c>
      <c r="AA8" s="96">
        <v>1.5335648148148147E-2</v>
      </c>
      <c r="AB8" s="90">
        <f t="shared" si="6"/>
        <v>4.9469832735961764E-3</v>
      </c>
      <c r="AC8" s="91">
        <f t="shared" si="7"/>
        <v>8.4226415094339622</v>
      </c>
      <c r="AD8" s="8">
        <v>1.4826388888888889E-2</v>
      </c>
      <c r="AE8" s="7">
        <f t="shared" ref="AE8:AE18" si="18">AD8/2.98</f>
        <v>4.9752982848620432E-3</v>
      </c>
      <c r="AF8" s="14">
        <f t="shared" si="8"/>
        <v>8.374707259953162</v>
      </c>
      <c r="AG8" s="8"/>
      <c r="AH8" s="17"/>
      <c r="AI8" s="14"/>
      <c r="AJ8" s="8"/>
      <c r="AK8" s="7"/>
      <c r="AL8" s="14"/>
      <c r="AM8" s="8"/>
      <c r="AN8" s="7"/>
      <c r="AO8" s="14"/>
      <c r="AP8" s="8"/>
      <c r="AQ8" s="7"/>
      <c r="AR8" s="62"/>
      <c r="AS8" s="23"/>
      <c r="AT8" s="23"/>
      <c r="AU8" s="22"/>
      <c r="AV8"/>
      <c r="AY8" s="18"/>
    </row>
    <row r="9" spans="1:51" x14ac:dyDescent="0.2">
      <c r="A9" t="s">
        <v>20</v>
      </c>
      <c r="B9" s="41">
        <v>2019</v>
      </c>
      <c r="C9" s="6">
        <v>12</v>
      </c>
      <c r="D9" s="113" t="s">
        <v>62</v>
      </c>
      <c r="E9" s="113" t="s">
        <v>49</v>
      </c>
      <c r="F9" s="84">
        <v>3.1</v>
      </c>
      <c r="G9" s="97">
        <v>1.5046296296296295E-2</v>
      </c>
      <c r="H9" s="7">
        <f t="shared" si="0"/>
        <v>4.8536439665471916E-3</v>
      </c>
      <c r="I9" s="84">
        <f t="shared" si="1"/>
        <v>8.5846153846153861</v>
      </c>
      <c r="J9" s="33">
        <f t="shared" si="2"/>
        <v>1.5046296296296294E-2</v>
      </c>
      <c r="K9" s="38"/>
      <c r="L9" s="98">
        <v>1.6400462962962964E-2</v>
      </c>
      <c r="M9" s="99">
        <f t="shared" si="9"/>
        <v>5.2904719235364397E-3</v>
      </c>
      <c r="N9" s="100">
        <f t="shared" si="10"/>
        <v>7.8757939308398024</v>
      </c>
      <c r="O9" s="97">
        <v>1.5949074074074074E-2</v>
      </c>
      <c r="P9" s="7">
        <f t="shared" si="11"/>
        <v>5.144862604540024E-3</v>
      </c>
      <c r="Q9" s="84">
        <f t="shared" si="12"/>
        <v>8.0986937590711161</v>
      </c>
      <c r="R9" s="96">
        <v>1.5046296296296295E-2</v>
      </c>
      <c r="S9" s="90">
        <f t="shared" si="13"/>
        <v>4.8536439665471916E-3</v>
      </c>
      <c r="T9" s="91">
        <f t="shared" si="14"/>
        <v>8.5846153846153861</v>
      </c>
      <c r="U9" s="8">
        <v>1.5821759259259261E-2</v>
      </c>
      <c r="V9" s="7">
        <f t="shared" si="3"/>
        <v>5.1037933094384711E-3</v>
      </c>
      <c r="W9" s="14">
        <f t="shared" si="4"/>
        <v>8.163862472567665</v>
      </c>
      <c r="X9" s="8">
        <v>1.5162037037037036E-2</v>
      </c>
      <c r="Y9" s="7">
        <f t="shared" si="15"/>
        <v>4.890979689366786E-3</v>
      </c>
      <c r="Z9" s="14">
        <f t="shared" si="5"/>
        <v>8.5190839694656493</v>
      </c>
      <c r="AA9" s="8">
        <v>1.5127314814814816E-2</v>
      </c>
      <c r="AB9" s="7">
        <f t="shared" si="6"/>
        <v>4.879778972520908E-3</v>
      </c>
      <c r="AC9" s="14">
        <f t="shared" si="7"/>
        <v>8.5386381025248674</v>
      </c>
      <c r="AD9" s="8">
        <v>1.4884259259259259E-2</v>
      </c>
      <c r="AE9" s="7">
        <f t="shared" si="18"/>
        <v>4.9947178722346509E-3</v>
      </c>
      <c r="AF9" s="14">
        <f t="shared" si="8"/>
        <v>8.3421461897356153</v>
      </c>
      <c r="AG9" s="8"/>
      <c r="AH9" s="17"/>
      <c r="AI9" s="14"/>
      <c r="AJ9" s="8"/>
      <c r="AK9" s="7"/>
      <c r="AL9" s="14"/>
      <c r="AM9" s="8"/>
      <c r="AN9" s="7"/>
      <c r="AO9" s="14"/>
      <c r="AP9" s="8"/>
      <c r="AQ9" s="7"/>
      <c r="AR9" s="62"/>
      <c r="AS9" s="23"/>
      <c r="AT9" s="23"/>
      <c r="AU9" s="22"/>
      <c r="AV9"/>
      <c r="AY9" s="18"/>
    </row>
    <row r="10" spans="1:51" x14ac:dyDescent="0.2">
      <c r="A10" t="s">
        <v>28</v>
      </c>
      <c r="B10" s="41">
        <v>2019</v>
      </c>
      <c r="C10" s="6">
        <v>11</v>
      </c>
      <c r="D10" s="113" t="s">
        <v>71</v>
      </c>
      <c r="E10" s="113" t="s">
        <v>66</v>
      </c>
      <c r="F10" s="84">
        <v>3.1</v>
      </c>
      <c r="G10" s="97">
        <v>1.298611111111111E-2</v>
      </c>
      <c r="H10" s="7">
        <f t="shared" si="0"/>
        <v>4.1890681003584227E-3</v>
      </c>
      <c r="I10" s="84">
        <f t="shared" si="1"/>
        <v>9.9465240641711237</v>
      </c>
      <c r="J10" s="33">
        <f t="shared" si="2"/>
        <v>1.2986111111111111E-2</v>
      </c>
      <c r="K10" s="38"/>
      <c r="L10" s="27"/>
      <c r="M10" s="7" t="s">
        <v>3</v>
      </c>
      <c r="N10" s="84" t="s">
        <v>3</v>
      </c>
      <c r="O10" s="8"/>
      <c r="P10" s="7" t="s">
        <v>3</v>
      </c>
      <c r="Q10" s="84" t="s">
        <v>3</v>
      </c>
      <c r="R10" s="8">
        <v>1.4108796296296295E-2</v>
      </c>
      <c r="S10" s="7">
        <f t="shared" si="13"/>
        <v>4.551224611708482E-3</v>
      </c>
      <c r="T10" s="14">
        <f t="shared" si="14"/>
        <v>9.1550451189499604</v>
      </c>
      <c r="U10" s="8">
        <v>1.4166666666666666E-2</v>
      </c>
      <c r="V10" s="7">
        <f t="shared" si="3"/>
        <v>4.5698924731182788E-3</v>
      </c>
      <c r="W10" s="14">
        <f t="shared" si="4"/>
        <v>9.1176470588235308</v>
      </c>
      <c r="X10" s="97">
        <v>1.3553240740740741E-2</v>
      </c>
      <c r="Y10" s="7">
        <f t="shared" si="15"/>
        <v>4.3720131421744321E-3</v>
      </c>
      <c r="Z10" s="84">
        <f t="shared" si="5"/>
        <v>9.530315969257046</v>
      </c>
      <c r="AA10" s="96">
        <v>1.298611111111111E-2</v>
      </c>
      <c r="AB10" s="90">
        <f t="shared" si="6"/>
        <v>4.1890681003584227E-3</v>
      </c>
      <c r="AC10" s="91">
        <f t="shared" si="7"/>
        <v>9.9465240641711237</v>
      </c>
      <c r="AD10" s="8">
        <v>1.2592592592592593E-2</v>
      </c>
      <c r="AE10" s="7">
        <f t="shared" si="18"/>
        <v>4.2257022122793933E-3</v>
      </c>
      <c r="AF10" s="14">
        <f t="shared" si="8"/>
        <v>9.8602941176470598</v>
      </c>
      <c r="AG10" s="8">
        <v>1.34375E-2</v>
      </c>
      <c r="AH10" s="17">
        <f t="shared" si="16"/>
        <v>4.3346774193548385E-3</v>
      </c>
      <c r="AI10" s="14">
        <f t="shared" si="17"/>
        <v>9.6124031007751931</v>
      </c>
      <c r="AJ10" s="8"/>
      <c r="AK10" s="7"/>
      <c r="AL10" s="14"/>
      <c r="AM10" s="8"/>
      <c r="AN10" s="7"/>
      <c r="AO10" s="14"/>
      <c r="AP10" s="8"/>
      <c r="AQ10" s="7"/>
      <c r="AR10" s="62"/>
      <c r="AS10" s="23"/>
      <c r="AT10" s="23"/>
      <c r="AU10" s="22"/>
      <c r="AV10"/>
      <c r="AY10" s="18"/>
    </row>
    <row r="11" spans="1:51" x14ac:dyDescent="0.2">
      <c r="A11" t="s">
        <v>19</v>
      </c>
      <c r="B11" s="41">
        <v>2019</v>
      </c>
      <c r="C11" s="6">
        <v>9</v>
      </c>
      <c r="D11" s="113" t="s">
        <v>71</v>
      </c>
      <c r="E11" s="113" t="s">
        <v>66</v>
      </c>
      <c r="F11" s="84">
        <v>3.1</v>
      </c>
      <c r="G11" s="97">
        <v>1.3726851851851851E-2</v>
      </c>
      <c r="H11" s="7">
        <f t="shared" si="0"/>
        <v>4.4280167264038224E-3</v>
      </c>
      <c r="I11" s="84">
        <f t="shared" si="1"/>
        <v>9.4097807757166958</v>
      </c>
      <c r="J11" s="33">
        <f t="shared" si="2"/>
        <v>1.3726851851851849E-2</v>
      </c>
      <c r="K11" s="38"/>
      <c r="L11" s="27">
        <v>1.5648148148148151E-2</v>
      </c>
      <c r="M11" s="7">
        <f t="shared" si="9"/>
        <v>5.0477897252090807E-3</v>
      </c>
      <c r="N11" s="14">
        <f t="shared" si="10"/>
        <v>8.2544378698224836</v>
      </c>
      <c r="O11" s="97">
        <v>1.5173611111111112E-2</v>
      </c>
      <c r="P11" s="7">
        <f t="shared" si="11"/>
        <v>4.8947132616487454E-3</v>
      </c>
      <c r="Q11" s="84">
        <f t="shared" si="12"/>
        <v>8.5125858123569795</v>
      </c>
      <c r="R11" s="97">
        <v>1.4259259259259261E-2</v>
      </c>
      <c r="S11" s="7">
        <f t="shared" si="13"/>
        <v>4.5997610513739554E-3</v>
      </c>
      <c r="T11" s="84">
        <f t="shared" si="14"/>
        <v>9.0584415584415563</v>
      </c>
      <c r="U11" s="8">
        <v>1.4722222222222222E-2</v>
      </c>
      <c r="V11" s="7">
        <f t="shared" si="3"/>
        <v>4.7491039426523296E-3</v>
      </c>
      <c r="W11" s="14">
        <f t="shared" si="4"/>
        <v>8.7735849056603765</v>
      </c>
      <c r="X11" s="8">
        <v>1.4467592592592593E-2</v>
      </c>
      <c r="Y11" s="7">
        <f t="shared" si="15"/>
        <v>4.6669653524492229E-3</v>
      </c>
      <c r="Z11" s="14">
        <f t="shared" si="5"/>
        <v>8.9280000000000008</v>
      </c>
      <c r="AA11" s="96">
        <v>1.3726851851851851E-2</v>
      </c>
      <c r="AB11" s="90">
        <f t="shared" si="6"/>
        <v>4.4280167264038224E-3</v>
      </c>
      <c r="AC11" s="91">
        <f t="shared" si="7"/>
        <v>9.4097807757166958</v>
      </c>
      <c r="AD11" s="8">
        <v>1.3275462962962963E-2</v>
      </c>
      <c r="AE11" s="7">
        <f t="shared" si="18"/>
        <v>4.4548533432761618E-3</v>
      </c>
      <c r="AF11" s="14">
        <f t="shared" si="8"/>
        <v>9.3530950305143872</v>
      </c>
      <c r="AG11" s="8">
        <v>1.4571759259259258E-2</v>
      </c>
      <c r="AH11" s="17">
        <f t="shared" si="16"/>
        <v>4.7005675029868571E-3</v>
      </c>
      <c r="AI11" s="14">
        <f t="shared" si="17"/>
        <v>8.8641779189833212</v>
      </c>
      <c r="AJ11" s="8"/>
      <c r="AK11" s="7"/>
      <c r="AL11" s="14"/>
      <c r="AM11" s="8"/>
      <c r="AN11" s="7"/>
      <c r="AO11" s="14"/>
      <c r="AP11" s="8"/>
      <c r="AQ11" s="7"/>
      <c r="AR11" s="62"/>
      <c r="AS11" s="23"/>
      <c r="AT11" s="23"/>
      <c r="AU11" s="22"/>
      <c r="AV11"/>
      <c r="AY11" s="18"/>
    </row>
    <row r="12" spans="1:51" x14ac:dyDescent="0.2">
      <c r="A12" t="s">
        <v>25</v>
      </c>
      <c r="B12" s="41">
        <v>2019</v>
      </c>
      <c r="C12" s="6">
        <v>9</v>
      </c>
      <c r="D12" s="113" t="s">
        <v>72</v>
      </c>
      <c r="E12" s="113" t="s">
        <v>73</v>
      </c>
      <c r="F12" s="84">
        <v>2.98</v>
      </c>
      <c r="G12" s="97">
        <v>1.247685185185185E-2</v>
      </c>
      <c r="H12" s="7">
        <f t="shared" ref="H12" si="19">G12/2.98</f>
        <v>4.1868630375341779E-3</v>
      </c>
      <c r="I12" s="84">
        <f t="shared" si="1"/>
        <v>9.9517625231910962</v>
      </c>
      <c r="J12" s="33">
        <f t="shared" si="2"/>
        <v>1.2979275416355952E-2</v>
      </c>
      <c r="K12" s="38"/>
      <c r="L12" s="27">
        <v>1.3969907407407408E-2</v>
      </c>
      <c r="M12" s="7">
        <f t="shared" si="9"/>
        <v>4.5064217443249706E-3</v>
      </c>
      <c r="N12" s="14">
        <f t="shared" si="10"/>
        <v>9.2460646230323107</v>
      </c>
      <c r="O12" s="97">
        <v>1.3472222222222221E-2</v>
      </c>
      <c r="P12" s="7">
        <f t="shared" si="11"/>
        <v>4.3458781362007166E-3</v>
      </c>
      <c r="Q12" s="84">
        <f t="shared" si="12"/>
        <v>9.5876288659793811</v>
      </c>
      <c r="R12" s="97">
        <v>1.3171296296296294E-2</v>
      </c>
      <c r="S12" s="7">
        <f t="shared" si="13"/>
        <v>4.2488052568697724E-3</v>
      </c>
      <c r="T12" s="84">
        <f t="shared" si="14"/>
        <v>9.8066783831282969</v>
      </c>
      <c r="U12" s="8">
        <v>1.3657407407407408E-2</v>
      </c>
      <c r="V12" s="7">
        <f t="shared" si="3"/>
        <v>4.4056152927120671E-3</v>
      </c>
      <c r="W12" s="14">
        <f t="shared" si="4"/>
        <v>9.4576271186440675</v>
      </c>
      <c r="X12" s="8">
        <v>1.3368055555555557E-2</v>
      </c>
      <c r="Y12" s="7">
        <f t="shared" si="15"/>
        <v>4.3122759856630824E-3</v>
      </c>
      <c r="Z12" s="14">
        <f t="shared" si="5"/>
        <v>9.6623376623376629</v>
      </c>
      <c r="AA12" s="97">
        <v>1.3055555555555556E-2</v>
      </c>
      <c r="AB12" s="7">
        <f t="shared" si="6"/>
        <v>4.2114695340501797E-3</v>
      </c>
      <c r="AC12" s="84">
        <f t="shared" si="7"/>
        <v>9.8936170212765937</v>
      </c>
      <c r="AD12" s="96">
        <v>1.247685185185185E-2</v>
      </c>
      <c r="AE12" s="90">
        <f t="shared" si="18"/>
        <v>4.1868630375341779E-3</v>
      </c>
      <c r="AF12" s="91">
        <f t="shared" si="8"/>
        <v>9.9517625231910962</v>
      </c>
      <c r="AG12" s="8">
        <v>1.3275462962962963E-2</v>
      </c>
      <c r="AH12" s="17">
        <f t="shared" si="16"/>
        <v>4.2824074074074075E-3</v>
      </c>
      <c r="AI12" s="14">
        <f t="shared" si="17"/>
        <v>9.7297297297297298</v>
      </c>
      <c r="AJ12" s="8"/>
      <c r="AK12" s="7"/>
      <c r="AL12" s="14"/>
      <c r="AM12" s="8"/>
      <c r="AN12" s="7"/>
      <c r="AO12" s="14"/>
      <c r="AP12" s="8"/>
      <c r="AQ12" s="7"/>
      <c r="AR12" s="12"/>
      <c r="AS12" s="23"/>
      <c r="AT12" s="23"/>
      <c r="AU12" s="22"/>
      <c r="AV12"/>
      <c r="AY12" s="18"/>
    </row>
    <row r="13" spans="1:51" x14ac:dyDescent="0.2">
      <c r="A13" t="s">
        <v>29</v>
      </c>
      <c r="B13" s="41">
        <v>2019</v>
      </c>
      <c r="C13" s="6">
        <v>9</v>
      </c>
      <c r="D13" s="113" t="s">
        <v>62</v>
      </c>
      <c r="E13" s="113" t="s">
        <v>49</v>
      </c>
      <c r="F13" s="84">
        <v>3.1</v>
      </c>
      <c r="G13" s="97">
        <v>1.8900462962962963E-2</v>
      </c>
      <c r="H13" s="7">
        <f t="shared" ref="H13:H15" si="20">G13/3.1</f>
        <v>6.096923536439665E-3</v>
      </c>
      <c r="I13" s="84">
        <f t="shared" si="1"/>
        <v>6.83404776484997</v>
      </c>
      <c r="J13" s="33">
        <f t="shared" si="2"/>
        <v>1.8900462962962963E-2</v>
      </c>
      <c r="K13" s="38"/>
      <c r="L13" s="27"/>
      <c r="M13" s="7" t="s">
        <v>3</v>
      </c>
      <c r="N13" s="84" t="s">
        <v>3</v>
      </c>
      <c r="O13" s="8"/>
      <c r="P13" s="7" t="s">
        <v>3</v>
      </c>
      <c r="Q13" s="84" t="s">
        <v>3</v>
      </c>
      <c r="R13" s="8">
        <v>1.8900462962962963E-2</v>
      </c>
      <c r="S13" s="7">
        <f t="shared" si="13"/>
        <v>6.096923536439665E-3</v>
      </c>
      <c r="T13" s="14">
        <f t="shared" si="14"/>
        <v>6.83404776484997</v>
      </c>
      <c r="U13" s="8"/>
      <c r="V13" s="7" t="s">
        <v>3</v>
      </c>
      <c r="W13" s="84" t="s">
        <v>3</v>
      </c>
      <c r="X13" s="8"/>
      <c r="Y13" s="7" t="s">
        <v>3</v>
      </c>
      <c r="Z13" s="84" t="s">
        <v>3</v>
      </c>
      <c r="AA13" s="8"/>
      <c r="AB13" s="7" t="s">
        <v>3</v>
      </c>
      <c r="AC13" s="84" t="s">
        <v>3</v>
      </c>
      <c r="AD13" s="8"/>
      <c r="AE13" s="7"/>
      <c r="AF13" s="14"/>
      <c r="AG13" s="8"/>
      <c r="AH13" s="17"/>
      <c r="AI13" s="14"/>
      <c r="AJ13" s="8"/>
      <c r="AK13" s="7"/>
      <c r="AL13" s="14"/>
      <c r="AM13" s="8"/>
      <c r="AN13" s="7"/>
      <c r="AO13" s="14"/>
      <c r="AP13" s="8"/>
      <c r="AQ13" s="7"/>
      <c r="AR13" s="12"/>
      <c r="AS13" s="23"/>
      <c r="AT13" s="23"/>
      <c r="AU13" s="22"/>
      <c r="AV13"/>
      <c r="AY13" s="18"/>
    </row>
    <row r="14" spans="1:51" x14ac:dyDescent="0.2">
      <c r="A14" t="s">
        <v>24</v>
      </c>
      <c r="B14" s="41">
        <v>2019</v>
      </c>
      <c r="C14" s="6">
        <v>10</v>
      </c>
      <c r="D14" s="87" t="s">
        <v>75</v>
      </c>
      <c r="E14" s="87" t="s">
        <v>76</v>
      </c>
      <c r="F14" s="84">
        <v>3.1</v>
      </c>
      <c r="G14" s="97">
        <v>1.1875000000000002E-2</v>
      </c>
      <c r="H14" s="7">
        <f t="shared" si="20"/>
        <v>3.8306451612903233E-3</v>
      </c>
      <c r="I14" s="84">
        <f t="shared" si="1"/>
        <v>10.877192982456139</v>
      </c>
      <c r="J14" s="33">
        <f t="shared" si="2"/>
        <v>1.1875000000000002E-2</v>
      </c>
      <c r="K14" s="38"/>
      <c r="L14" s="27">
        <v>1.3171296296296294E-2</v>
      </c>
      <c r="M14" s="7">
        <f t="shared" si="9"/>
        <v>4.2488052568697724E-3</v>
      </c>
      <c r="N14" s="14">
        <f t="shared" si="10"/>
        <v>9.8066783831282969</v>
      </c>
      <c r="O14" s="8">
        <v>1.2777777777777777E-2</v>
      </c>
      <c r="P14" s="7">
        <f t="shared" si="11"/>
        <v>4.1218637992831535E-3</v>
      </c>
      <c r="Q14" s="14">
        <f t="shared" si="12"/>
        <v>10.108695652173914</v>
      </c>
      <c r="R14" s="8">
        <v>1.2337962962962962E-2</v>
      </c>
      <c r="S14" s="7">
        <f t="shared" si="13"/>
        <v>3.9799880525686971E-3</v>
      </c>
      <c r="T14" s="14">
        <f t="shared" si="14"/>
        <v>10.469043151969982</v>
      </c>
      <c r="U14" s="8">
        <v>1.2581018518518519E-2</v>
      </c>
      <c r="V14" s="7">
        <f t="shared" si="3"/>
        <v>4.0583930704898444E-3</v>
      </c>
      <c r="W14" s="14">
        <f t="shared" si="4"/>
        <v>10.266789328426864</v>
      </c>
      <c r="X14" s="8">
        <v>1.2418981481481482E-2</v>
      </c>
      <c r="Y14" s="7">
        <f t="shared" si="15"/>
        <v>4.0061230585424134E-3</v>
      </c>
      <c r="Z14" s="14">
        <f t="shared" si="5"/>
        <v>10.400745573159366</v>
      </c>
      <c r="AA14" s="8">
        <v>1.2951388888888887E-2</v>
      </c>
      <c r="AB14" s="7">
        <f t="shared" si="6"/>
        <v>4.1778673835125438E-3</v>
      </c>
      <c r="AC14" s="14">
        <f t="shared" si="7"/>
        <v>9.9731903485254723</v>
      </c>
      <c r="AD14" s="8">
        <v>1.1944444444444445E-2</v>
      </c>
      <c r="AE14" s="7">
        <f t="shared" si="18"/>
        <v>4.0082028337061898E-3</v>
      </c>
      <c r="AF14" s="14">
        <f t="shared" si="8"/>
        <v>10.395348837209301</v>
      </c>
      <c r="AG14" s="97">
        <v>1.1886574074074075E-2</v>
      </c>
      <c r="AH14" s="7">
        <f t="shared" si="16"/>
        <v>3.8343787335722822E-3</v>
      </c>
      <c r="AI14" s="84">
        <f t="shared" si="17"/>
        <v>10.866601752677703</v>
      </c>
      <c r="AJ14" s="96">
        <v>1.1875000000000002E-2</v>
      </c>
      <c r="AK14" s="90">
        <f t="shared" ref="AK14:AK16" si="21">AJ14/3.1</f>
        <v>3.8306451612903233E-3</v>
      </c>
      <c r="AL14" s="91">
        <f t="shared" ref="AL14:AL16" si="22">60/(AK14*24*60)</f>
        <v>10.877192982456139</v>
      </c>
      <c r="AM14" s="8"/>
      <c r="AN14" s="7"/>
      <c r="AO14" s="14"/>
      <c r="AP14" s="8"/>
      <c r="AQ14" s="7"/>
      <c r="AR14" s="12"/>
      <c r="AS14" s="23"/>
      <c r="AT14" s="23"/>
      <c r="AU14" s="22"/>
      <c r="AV14"/>
      <c r="AY14" s="18"/>
    </row>
    <row r="15" spans="1:51" x14ac:dyDescent="0.2">
      <c r="A15" t="s">
        <v>26</v>
      </c>
      <c r="B15" s="41">
        <v>2019</v>
      </c>
      <c r="C15" s="6">
        <v>10</v>
      </c>
      <c r="D15" s="87" t="s">
        <v>63</v>
      </c>
      <c r="E15" s="87" t="s">
        <v>64</v>
      </c>
      <c r="F15" s="84">
        <v>3.1</v>
      </c>
      <c r="G15" s="97">
        <v>1.3287037037037036E-2</v>
      </c>
      <c r="H15" s="7">
        <f t="shared" si="20"/>
        <v>4.2861409796893669E-3</v>
      </c>
      <c r="I15" s="84">
        <f t="shared" si="1"/>
        <v>9.7212543554006974</v>
      </c>
      <c r="J15" s="33">
        <f t="shared" si="2"/>
        <v>1.3287037037037038E-2</v>
      </c>
      <c r="K15" s="38"/>
      <c r="L15" s="27">
        <v>1.4259259259259261E-2</v>
      </c>
      <c r="M15" s="7">
        <f t="shared" si="9"/>
        <v>4.5997610513739554E-3</v>
      </c>
      <c r="N15" s="14">
        <f t="shared" si="10"/>
        <v>9.0584415584415563</v>
      </c>
      <c r="O15" s="97">
        <v>1.3969907407407408E-2</v>
      </c>
      <c r="P15" s="7">
        <f t="shared" si="11"/>
        <v>4.5064217443249706E-3</v>
      </c>
      <c r="Q15" s="84">
        <f t="shared" si="12"/>
        <v>9.2460646230323107</v>
      </c>
      <c r="R15" s="97">
        <v>1.3402777777777777E-2</v>
      </c>
      <c r="S15" s="7">
        <f t="shared" si="13"/>
        <v>4.3234767025089604E-3</v>
      </c>
      <c r="T15" s="84">
        <f t="shared" si="14"/>
        <v>9.6373056994818658</v>
      </c>
      <c r="U15" s="8">
        <v>1.3657407407407408E-2</v>
      </c>
      <c r="V15" s="7">
        <f t="shared" si="3"/>
        <v>4.4056152927120671E-3</v>
      </c>
      <c r="W15" s="14">
        <f t="shared" si="4"/>
        <v>9.4576271186440675</v>
      </c>
      <c r="X15" s="96">
        <v>1.3287037037037036E-2</v>
      </c>
      <c r="Y15" s="90">
        <f t="shared" si="15"/>
        <v>4.2861409796893669E-3</v>
      </c>
      <c r="Z15" s="91">
        <f t="shared" si="5"/>
        <v>9.7212543554006974</v>
      </c>
      <c r="AA15" s="8">
        <v>1.3645833333333331E-2</v>
      </c>
      <c r="AB15" s="7">
        <f t="shared" si="6"/>
        <v>4.4018817204301069E-3</v>
      </c>
      <c r="AC15" s="14">
        <f t="shared" si="7"/>
        <v>9.4656488549618345</v>
      </c>
      <c r="AD15" s="8">
        <v>1.275462962962963E-2</v>
      </c>
      <c r="AE15" s="7">
        <f t="shared" si="18"/>
        <v>4.2800770569226942E-3</v>
      </c>
      <c r="AF15" s="14">
        <f t="shared" si="8"/>
        <v>9.7350272232304906</v>
      </c>
      <c r="AG15" s="8">
        <v>1.3460648148148147E-2</v>
      </c>
      <c r="AH15" s="17">
        <f t="shared" si="16"/>
        <v>4.3421445639187572E-3</v>
      </c>
      <c r="AI15" s="14">
        <f t="shared" si="17"/>
        <v>9.5958727429062787</v>
      </c>
      <c r="AJ15" s="8"/>
      <c r="AK15" s="7"/>
      <c r="AL15" s="14"/>
      <c r="AM15" s="8"/>
      <c r="AN15" s="7"/>
      <c r="AO15" s="14"/>
      <c r="AP15" s="8"/>
      <c r="AQ15" s="7"/>
      <c r="AR15" s="12"/>
      <c r="AS15" s="23"/>
      <c r="AT15" s="23"/>
      <c r="AU15" s="22"/>
      <c r="AV15"/>
      <c r="AY15" s="18"/>
    </row>
    <row r="16" spans="1:51" x14ac:dyDescent="0.2">
      <c r="A16" t="s">
        <v>23</v>
      </c>
      <c r="B16" s="41">
        <v>2019</v>
      </c>
      <c r="C16" s="6">
        <v>12</v>
      </c>
      <c r="D16" s="113" t="s">
        <v>72</v>
      </c>
      <c r="E16" s="113" t="s">
        <v>73</v>
      </c>
      <c r="F16" s="84">
        <v>2.98</v>
      </c>
      <c r="G16" s="97">
        <v>1.1157407407407408E-2</v>
      </c>
      <c r="H16" s="7">
        <f t="shared" ref="H16" si="23">G16/2.98</f>
        <v>3.7440964454387273E-3</v>
      </c>
      <c r="I16" s="84">
        <f t="shared" si="1"/>
        <v>11.12863070539419</v>
      </c>
      <c r="J16" s="33">
        <f t="shared" si="2"/>
        <v>1.1606698980860055E-2</v>
      </c>
      <c r="K16" s="38"/>
      <c r="L16" s="27">
        <v>1.2013888888888888E-2</v>
      </c>
      <c r="M16" s="7">
        <f t="shared" si="9"/>
        <v>3.8754480286738347E-3</v>
      </c>
      <c r="N16" s="14">
        <f t="shared" si="10"/>
        <v>10.751445086705203</v>
      </c>
      <c r="O16" s="8">
        <v>1.2592592592592593E-2</v>
      </c>
      <c r="P16" s="7">
        <f t="shared" si="11"/>
        <v>4.0621266427718038E-3</v>
      </c>
      <c r="Q16" s="14">
        <f t="shared" si="12"/>
        <v>10.257352941176473</v>
      </c>
      <c r="R16" s="97">
        <v>1.1712962962962965E-2</v>
      </c>
      <c r="S16" s="7">
        <f t="shared" si="13"/>
        <v>3.7783751493428918E-3</v>
      </c>
      <c r="T16" s="84">
        <f t="shared" si="14"/>
        <v>11.027667984189723</v>
      </c>
      <c r="U16" s="8">
        <v>1.2314814814814815E-2</v>
      </c>
      <c r="V16" s="7">
        <f t="shared" si="3"/>
        <v>3.9725209080047792E-3</v>
      </c>
      <c r="W16" s="14">
        <f t="shared" si="4"/>
        <v>10.488721804511277</v>
      </c>
      <c r="X16" s="8">
        <v>1.1747685185185186E-2</v>
      </c>
      <c r="Y16" s="7">
        <f t="shared" si="15"/>
        <v>3.7895758661887695E-3</v>
      </c>
      <c r="Z16" s="14">
        <f t="shared" si="5"/>
        <v>10.995073891625616</v>
      </c>
      <c r="AA16" s="8">
        <v>1.224537037037037E-2</v>
      </c>
      <c r="AB16" s="7">
        <f t="shared" si="6"/>
        <v>3.9501194743130222E-3</v>
      </c>
      <c r="AC16" s="14">
        <f t="shared" si="7"/>
        <v>10.54820415879017</v>
      </c>
      <c r="AD16" s="114">
        <v>1.1157407407407408E-2</v>
      </c>
      <c r="AE16" s="7">
        <f t="shared" si="18"/>
        <v>3.7440964454387273E-3</v>
      </c>
      <c r="AF16" s="115">
        <f t="shared" si="8"/>
        <v>11.12863070539419</v>
      </c>
      <c r="AG16" s="8">
        <v>1.1828703703703704E-2</v>
      </c>
      <c r="AH16" s="17">
        <f t="shared" si="16"/>
        <v>3.815710872162485E-3</v>
      </c>
      <c r="AI16" s="14">
        <f t="shared" si="17"/>
        <v>10.919765166340508</v>
      </c>
      <c r="AJ16" s="8">
        <v>1.1724537037037035E-2</v>
      </c>
      <c r="AK16" s="7">
        <f t="shared" si="21"/>
        <v>3.7821087216248499E-3</v>
      </c>
      <c r="AL16" s="14">
        <f t="shared" si="22"/>
        <v>11.016781836130308</v>
      </c>
      <c r="AM16" s="127">
        <v>1.1631944444444445E-2</v>
      </c>
      <c r="AN16" s="128">
        <f t="shared" ref="AN16" si="24">AM16/3.1</f>
        <v>3.7522401433691755E-3</v>
      </c>
      <c r="AO16" s="129">
        <f t="shared" ref="AO16" si="25">60/(AN16*24*60)</f>
        <v>11.104477611940299</v>
      </c>
      <c r="AP16" s="8"/>
      <c r="AQ16" s="7"/>
      <c r="AR16" s="12"/>
      <c r="AS16" s="23"/>
      <c r="AT16" s="23"/>
      <c r="AU16" s="22"/>
      <c r="AV16"/>
      <c r="AY16" s="18"/>
    </row>
    <row r="17" spans="1:51" x14ac:dyDescent="0.2">
      <c r="A17" t="s">
        <v>18</v>
      </c>
      <c r="B17" s="41">
        <v>2019</v>
      </c>
      <c r="C17" s="6">
        <v>9</v>
      </c>
      <c r="D17" s="113" t="s">
        <v>72</v>
      </c>
      <c r="E17" s="113" t="s">
        <v>73</v>
      </c>
      <c r="F17" s="84">
        <v>2.98</v>
      </c>
      <c r="G17" s="97">
        <v>1.4837962962962963E-2</v>
      </c>
      <c r="H17" s="7">
        <v>4.9768518518518521E-3</v>
      </c>
      <c r="I17" s="84">
        <v>8.3699999999999992</v>
      </c>
      <c r="J17" s="33">
        <f t="shared" si="2"/>
        <v>1.5428240740740742E-2</v>
      </c>
      <c r="K17" s="38"/>
      <c r="L17" s="27"/>
      <c r="M17" s="7" t="s">
        <v>3</v>
      </c>
      <c r="N17" s="84" t="s">
        <v>3</v>
      </c>
      <c r="O17" s="8">
        <v>1.8240740740740741E-2</v>
      </c>
      <c r="P17" s="7">
        <f t="shared" si="11"/>
        <v>5.8841099163679808E-3</v>
      </c>
      <c r="Q17" s="14">
        <f t="shared" si="12"/>
        <v>7.0812182741116754</v>
      </c>
      <c r="R17" s="97">
        <v>1.6828703703703703E-2</v>
      </c>
      <c r="S17" s="7">
        <f t="shared" si="13"/>
        <v>5.4286140979689368E-3</v>
      </c>
      <c r="T17" s="84">
        <f t="shared" si="14"/>
        <v>7.6753782668500685</v>
      </c>
      <c r="U17" s="8">
        <v>1.96875E-2</v>
      </c>
      <c r="V17" s="7">
        <f t="shared" si="3"/>
        <v>6.350806451612903E-3</v>
      </c>
      <c r="W17" s="14">
        <f t="shared" si="4"/>
        <v>6.5608465608465609</v>
      </c>
      <c r="X17" s="97">
        <v>1.5787037037037037E-2</v>
      </c>
      <c r="Y17" s="7">
        <f t="shared" si="15"/>
        <v>5.0925925925925921E-3</v>
      </c>
      <c r="Z17" s="84">
        <f t="shared" si="5"/>
        <v>8.1818181818181834</v>
      </c>
      <c r="AA17" s="8">
        <v>1.6747685185185185E-2</v>
      </c>
      <c r="AB17" s="7">
        <f t="shared" si="6"/>
        <v>5.4024790919952204E-3</v>
      </c>
      <c r="AC17" s="14">
        <f t="shared" si="7"/>
        <v>7.7125086385625439</v>
      </c>
      <c r="AD17" s="96">
        <v>1.4837962962962963E-2</v>
      </c>
      <c r="AE17" s="90">
        <f t="shared" si="18"/>
        <v>4.9791822023365646E-3</v>
      </c>
      <c r="AF17" s="91">
        <f t="shared" si="8"/>
        <v>8.3681747269890803</v>
      </c>
      <c r="AG17" s="8"/>
      <c r="AH17" s="17"/>
      <c r="AI17" s="14"/>
      <c r="AJ17" s="8"/>
      <c r="AK17" s="7"/>
      <c r="AL17" s="14"/>
      <c r="AM17" s="8"/>
      <c r="AN17" s="7"/>
      <c r="AO17" s="14"/>
      <c r="AP17" s="8"/>
      <c r="AQ17" s="7"/>
      <c r="AR17" s="12"/>
      <c r="AS17" s="23"/>
      <c r="AT17" s="23"/>
      <c r="AU17" s="22"/>
      <c r="AV17"/>
      <c r="AY17" s="18"/>
    </row>
    <row r="18" spans="1:51" x14ac:dyDescent="0.2">
      <c r="A18" t="s">
        <v>67</v>
      </c>
      <c r="B18" s="41">
        <v>2019</v>
      </c>
      <c r="C18" s="6">
        <v>9</v>
      </c>
      <c r="D18" s="113" t="s">
        <v>72</v>
      </c>
      <c r="E18" s="113" t="s">
        <v>73</v>
      </c>
      <c r="F18" s="84">
        <v>2.98</v>
      </c>
      <c r="G18" s="97">
        <v>1.5150462962962963E-2</v>
      </c>
      <c r="H18" s="7">
        <f t="shared" ref="H18" si="26">G18/2.98</f>
        <v>5.084047974148645E-3</v>
      </c>
      <c r="I18" s="84">
        <f t="shared" ref="I18" si="27">60/(H18*24*60)</f>
        <v>8.1955691367456076</v>
      </c>
      <c r="J18" s="33">
        <f t="shared" si="2"/>
        <v>1.5760548719860799E-2</v>
      </c>
      <c r="K18" s="38"/>
      <c r="L18" s="27"/>
      <c r="M18" s="7"/>
      <c r="N18" s="14"/>
      <c r="O18" s="8"/>
      <c r="P18" s="7"/>
      <c r="Q18" s="14"/>
      <c r="R18" s="8"/>
      <c r="S18" s="7"/>
      <c r="T18" s="14"/>
      <c r="U18" s="8"/>
      <c r="V18" s="7"/>
      <c r="W18" s="14"/>
      <c r="X18" s="8"/>
      <c r="Y18" s="7"/>
      <c r="Z18" s="14"/>
      <c r="AA18" s="8"/>
      <c r="AB18" s="7"/>
      <c r="AC18" s="14"/>
      <c r="AD18" s="96">
        <v>1.5150462962962963E-2</v>
      </c>
      <c r="AE18" s="90">
        <f t="shared" si="18"/>
        <v>5.084047974148645E-3</v>
      </c>
      <c r="AF18" s="91">
        <f t="shared" si="8"/>
        <v>8.1955691367456076</v>
      </c>
      <c r="AG18" s="8"/>
      <c r="AH18" s="17"/>
      <c r="AI18" s="14"/>
      <c r="AJ18" s="8"/>
      <c r="AK18" s="7"/>
      <c r="AL18" s="14"/>
      <c r="AM18" s="8"/>
      <c r="AN18" s="7"/>
      <c r="AO18" s="14"/>
      <c r="AP18" s="8"/>
      <c r="AQ18" s="7"/>
      <c r="AR18" s="12"/>
      <c r="AS18" s="23"/>
      <c r="AT18" s="23"/>
      <c r="AU18" s="22"/>
      <c r="AV18"/>
      <c r="AY18" s="18"/>
    </row>
    <row r="19" spans="1:51" x14ac:dyDescent="0.2">
      <c r="B19" s="41"/>
      <c r="C19" s="6"/>
      <c r="D19" s="26"/>
      <c r="E19" s="26"/>
      <c r="F19" s="40"/>
      <c r="G19" s="48"/>
      <c r="H19" s="9"/>
      <c r="I19" s="39"/>
      <c r="J19" s="33"/>
      <c r="K19" s="38"/>
      <c r="L19" s="27"/>
      <c r="M19" s="7"/>
      <c r="N19" s="14"/>
      <c r="O19" s="8"/>
      <c r="P19" s="7"/>
      <c r="Q19" s="14"/>
      <c r="R19" s="8"/>
      <c r="S19" s="7"/>
      <c r="T19" s="14"/>
      <c r="U19" s="8"/>
      <c r="V19" s="7"/>
      <c r="W19" s="14"/>
      <c r="X19" s="8"/>
      <c r="Y19" s="7"/>
      <c r="Z19" s="14"/>
      <c r="AA19" s="8"/>
      <c r="AB19" s="7"/>
      <c r="AC19" s="14"/>
      <c r="AD19" s="8"/>
      <c r="AE19" s="7"/>
      <c r="AF19" s="14"/>
      <c r="AG19" s="8"/>
      <c r="AH19" s="17"/>
      <c r="AI19" s="14"/>
      <c r="AJ19" s="8"/>
      <c r="AK19" s="7"/>
      <c r="AL19" s="14"/>
      <c r="AM19" s="8"/>
      <c r="AN19" s="7"/>
      <c r="AO19" s="14"/>
      <c r="AP19" s="8"/>
      <c r="AQ19" s="7"/>
      <c r="AR19" s="12"/>
      <c r="AS19" s="23"/>
      <c r="AT19" s="23"/>
      <c r="AU19" s="22"/>
      <c r="AV19"/>
      <c r="AY19" s="18"/>
    </row>
    <row r="20" spans="1:51" x14ac:dyDescent="0.2">
      <c r="B20" s="41"/>
      <c r="C20" s="6"/>
      <c r="D20" s="25"/>
      <c r="E20" s="25"/>
      <c r="F20" s="40"/>
      <c r="G20" s="48"/>
      <c r="H20" s="9"/>
      <c r="I20" s="39"/>
      <c r="J20" s="33"/>
      <c r="K20" s="38"/>
      <c r="L20" s="27"/>
      <c r="M20" s="7"/>
      <c r="N20" s="14"/>
      <c r="O20" s="8"/>
      <c r="P20" s="7"/>
      <c r="Q20" s="14"/>
      <c r="R20" s="8"/>
      <c r="S20" s="7"/>
      <c r="T20" s="14"/>
      <c r="U20" s="8"/>
      <c r="V20" s="7"/>
      <c r="W20" s="14"/>
      <c r="X20" s="8"/>
      <c r="Y20" s="7"/>
      <c r="Z20" s="14"/>
      <c r="AA20" s="8"/>
      <c r="AB20" s="7"/>
      <c r="AC20" s="14"/>
      <c r="AD20" s="8"/>
      <c r="AE20" s="7"/>
      <c r="AF20" s="14"/>
      <c r="AG20" s="8"/>
      <c r="AH20" s="17"/>
      <c r="AI20" s="14"/>
      <c r="AJ20" s="8"/>
      <c r="AK20" s="7"/>
      <c r="AL20" s="14"/>
      <c r="AM20" s="8"/>
      <c r="AN20" s="7"/>
      <c r="AO20" s="14"/>
      <c r="AP20" s="8"/>
      <c r="AQ20" s="7"/>
      <c r="AR20" s="12"/>
      <c r="AS20" s="23"/>
      <c r="AT20" s="23"/>
      <c r="AU20" s="22"/>
      <c r="AV20"/>
      <c r="AY20" s="18"/>
    </row>
    <row r="21" spans="1:51" x14ac:dyDescent="0.2">
      <c r="B21" s="41"/>
      <c r="C21" s="6"/>
      <c r="D21" s="26"/>
      <c r="E21" s="26"/>
      <c r="F21" s="40"/>
      <c r="G21" s="48"/>
      <c r="H21" s="9"/>
      <c r="I21" s="39"/>
      <c r="J21" s="33"/>
      <c r="K21" s="38"/>
      <c r="L21" s="27"/>
      <c r="M21" s="7"/>
      <c r="N21" s="14"/>
      <c r="O21" s="8"/>
      <c r="P21" s="7"/>
      <c r="Q21" s="14"/>
      <c r="R21" s="8"/>
      <c r="S21" s="7"/>
      <c r="T21" s="14"/>
      <c r="U21" s="8"/>
      <c r="V21" s="7"/>
      <c r="W21" s="14"/>
      <c r="X21" s="8"/>
      <c r="Y21" s="7"/>
      <c r="Z21" s="14"/>
      <c r="AA21" s="8"/>
      <c r="AB21" s="7"/>
      <c r="AC21" s="14"/>
      <c r="AD21" s="8"/>
      <c r="AE21" s="7"/>
      <c r="AF21" s="14"/>
      <c r="AG21" s="8"/>
      <c r="AH21" s="17"/>
      <c r="AI21" s="14"/>
      <c r="AJ21" s="8"/>
      <c r="AK21" s="7"/>
      <c r="AL21" s="14"/>
      <c r="AM21" s="8"/>
      <c r="AN21" s="7"/>
      <c r="AO21" s="14"/>
      <c r="AP21" s="8"/>
      <c r="AQ21" s="7"/>
      <c r="AR21" s="12"/>
      <c r="AS21" s="23"/>
      <c r="AT21" s="23"/>
      <c r="AU21" s="22"/>
      <c r="AV21"/>
      <c r="AY21" s="18"/>
    </row>
    <row r="22" spans="1:51" x14ac:dyDescent="0.2">
      <c r="B22" s="41"/>
      <c r="C22" s="6"/>
      <c r="D22" s="25"/>
      <c r="E22" s="25"/>
      <c r="F22" s="40"/>
      <c r="G22" s="48"/>
      <c r="H22" s="9"/>
      <c r="I22" s="39"/>
      <c r="J22" s="33"/>
      <c r="K22" s="38"/>
      <c r="L22" s="27"/>
      <c r="M22" s="7"/>
      <c r="N22" s="14"/>
      <c r="O22" s="8"/>
      <c r="P22" s="7"/>
      <c r="Q22" s="14"/>
      <c r="R22" s="8"/>
      <c r="S22" s="7"/>
      <c r="T22" s="14"/>
      <c r="U22" s="8"/>
      <c r="V22" s="7"/>
      <c r="W22" s="14"/>
      <c r="X22" s="8"/>
      <c r="Y22" s="7"/>
      <c r="Z22" s="14"/>
      <c r="AA22" s="8"/>
      <c r="AB22" s="7"/>
      <c r="AC22" s="14"/>
      <c r="AD22" s="8"/>
      <c r="AE22" s="7"/>
      <c r="AF22" s="14"/>
      <c r="AG22" s="8"/>
      <c r="AH22" s="17"/>
      <c r="AI22" s="14"/>
      <c r="AJ22" s="8"/>
      <c r="AK22" s="7"/>
      <c r="AL22" s="14"/>
      <c r="AM22" s="8"/>
      <c r="AN22" s="7"/>
      <c r="AO22" s="14"/>
      <c r="AP22" s="8"/>
      <c r="AQ22" s="7"/>
      <c r="AR22" s="12"/>
      <c r="AS22" s="23"/>
      <c r="AT22" s="23"/>
      <c r="AU22" s="22"/>
      <c r="AV22"/>
      <c r="AY22" s="18"/>
    </row>
    <row r="23" spans="1:51" x14ac:dyDescent="0.2">
      <c r="B23" s="41"/>
      <c r="C23" s="6"/>
      <c r="D23" s="23"/>
      <c r="E23" s="23"/>
      <c r="F23" s="19"/>
      <c r="G23" s="48"/>
      <c r="H23" s="9"/>
      <c r="I23" s="39"/>
      <c r="J23" s="33"/>
      <c r="K23" s="38"/>
      <c r="L23" s="27"/>
      <c r="M23" s="7"/>
      <c r="N23" s="14"/>
      <c r="O23" s="5"/>
      <c r="P23" s="7"/>
      <c r="Q23" s="14"/>
      <c r="R23" s="8"/>
      <c r="S23" s="7"/>
      <c r="T23" s="14"/>
      <c r="U23" s="8"/>
      <c r="V23" s="7"/>
      <c r="W23" s="14"/>
      <c r="X23" s="8"/>
      <c r="Y23" s="7"/>
      <c r="Z23" s="14"/>
      <c r="AA23" s="8"/>
      <c r="AB23" s="7"/>
      <c r="AC23" s="14"/>
      <c r="AD23" s="8"/>
      <c r="AE23" s="7"/>
      <c r="AF23" s="14"/>
      <c r="AG23" s="8"/>
      <c r="AH23" s="17"/>
      <c r="AI23" s="14"/>
      <c r="AJ23" s="8"/>
      <c r="AK23" s="7"/>
      <c r="AL23" s="14"/>
      <c r="AM23" s="8"/>
      <c r="AN23" s="7"/>
      <c r="AO23" s="14"/>
      <c r="AP23" s="8"/>
      <c r="AQ23" s="7"/>
      <c r="AR23" s="12"/>
      <c r="AS23" s="23"/>
      <c r="AT23" s="23"/>
      <c r="AU23" s="22"/>
      <c r="AV23"/>
      <c r="AY23" s="18"/>
    </row>
    <row r="24" spans="1:51" x14ac:dyDescent="0.2">
      <c r="B24" s="41"/>
      <c r="C24" s="6"/>
      <c r="D24" s="26"/>
      <c r="E24" s="26"/>
      <c r="F24" s="40"/>
      <c r="G24" s="48"/>
      <c r="H24" s="9"/>
      <c r="I24" s="39"/>
      <c r="J24" s="33"/>
      <c r="K24" s="38"/>
      <c r="L24" s="27"/>
      <c r="M24" s="7"/>
      <c r="N24" s="14"/>
      <c r="O24" s="8"/>
      <c r="P24" s="7"/>
      <c r="Q24" s="14"/>
      <c r="R24" s="8"/>
      <c r="S24" s="7"/>
      <c r="T24" s="14"/>
      <c r="U24" s="8"/>
      <c r="V24" s="7"/>
      <c r="W24" s="14"/>
      <c r="X24" s="8"/>
      <c r="Y24" s="7"/>
      <c r="Z24" s="14"/>
      <c r="AA24" s="8"/>
      <c r="AB24" s="7"/>
      <c r="AC24" s="14"/>
      <c r="AD24" s="8"/>
      <c r="AE24" s="7"/>
      <c r="AF24" s="14"/>
      <c r="AG24" s="8"/>
      <c r="AH24" s="17"/>
      <c r="AI24" s="14"/>
      <c r="AJ24" s="8"/>
      <c r="AK24" s="7"/>
      <c r="AL24" s="14"/>
      <c r="AM24" s="8"/>
      <c r="AN24" s="7"/>
      <c r="AO24" s="14"/>
      <c r="AP24" s="8"/>
      <c r="AQ24" s="7"/>
      <c r="AR24" s="12"/>
      <c r="AS24" s="23"/>
      <c r="AT24" s="23"/>
      <c r="AU24" s="22"/>
      <c r="AV24"/>
      <c r="AY24" s="18"/>
    </row>
    <row r="25" spans="1:51" x14ac:dyDescent="0.2">
      <c r="B25" s="41"/>
      <c r="C25" s="6"/>
      <c r="D25" s="26"/>
      <c r="E25" s="26"/>
      <c r="F25" s="40"/>
      <c r="G25" s="48"/>
      <c r="H25" s="9"/>
      <c r="I25" s="39"/>
      <c r="J25" s="33"/>
      <c r="K25" s="38"/>
      <c r="L25" s="27"/>
      <c r="M25" s="7"/>
      <c r="N25" s="14"/>
      <c r="O25" s="8"/>
      <c r="P25" s="7"/>
      <c r="Q25" s="14"/>
      <c r="R25" s="8"/>
      <c r="S25" s="7"/>
      <c r="T25" s="14"/>
      <c r="U25" s="8"/>
      <c r="V25" s="7"/>
      <c r="W25" s="14"/>
      <c r="X25" s="8"/>
      <c r="Y25" s="7"/>
      <c r="Z25" s="14"/>
      <c r="AA25" s="8"/>
      <c r="AB25" s="7"/>
      <c r="AC25" s="14"/>
      <c r="AD25" s="8"/>
      <c r="AE25" s="7"/>
      <c r="AF25" s="14"/>
      <c r="AG25" s="8"/>
      <c r="AH25" s="17"/>
      <c r="AI25" s="14"/>
      <c r="AJ25" s="8"/>
      <c r="AK25" s="7"/>
      <c r="AL25" s="14"/>
      <c r="AM25" s="8"/>
      <c r="AN25" s="7"/>
      <c r="AO25" s="14"/>
      <c r="AP25" s="8"/>
      <c r="AQ25" s="7"/>
      <c r="AR25" s="12"/>
      <c r="AS25" s="23"/>
      <c r="AT25" s="23"/>
      <c r="AU25" s="22"/>
      <c r="AV25"/>
      <c r="AY25" s="18"/>
    </row>
    <row r="26" spans="1:51" x14ac:dyDescent="0.2">
      <c r="B26" s="41"/>
      <c r="C26" s="6"/>
      <c r="D26" s="26"/>
      <c r="E26" s="26"/>
      <c r="F26" s="40"/>
      <c r="G26" s="48"/>
      <c r="H26" s="9"/>
      <c r="I26" s="39"/>
      <c r="J26" s="33"/>
      <c r="K26" s="38"/>
      <c r="L26" s="27"/>
      <c r="M26" s="7"/>
      <c r="N26" s="14"/>
      <c r="O26" s="8"/>
      <c r="P26" s="7"/>
      <c r="Q26" s="14"/>
      <c r="R26" s="8"/>
      <c r="S26" s="7"/>
      <c r="T26" s="14"/>
      <c r="U26" s="8"/>
      <c r="V26" s="7"/>
      <c r="W26" s="14"/>
      <c r="X26" s="8"/>
      <c r="Y26" s="7"/>
      <c r="Z26" s="14"/>
      <c r="AA26" s="8"/>
      <c r="AB26" s="7"/>
      <c r="AC26" s="14"/>
      <c r="AD26" s="8"/>
      <c r="AE26" s="7"/>
      <c r="AF26" s="14"/>
      <c r="AG26" s="8"/>
      <c r="AH26" s="17"/>
      <c r="AI26" s="14"/>
      <c r="AJ26" s="8"/>
      <c r="AK26" s="7"/>
      <c r="AL26" s="14"/>
      <c r="AM26" s="8"/>
      <c r="AN26" s="7"/>
      <c r="AO26" s="14"/>
      <c r="AP26" s="8"/>
      <c r="AQ26" s="7"/>
      <c r="AR26" s="12"/>
      <c r="AS26" s="23"/>
      <c r="AT26" s="23"/>
      <c r="AU26" s="22"/>
      <c r="AV26"/>
      <c r="AY26" s="18"/>
    </row>
    <row r="27" spans="1:51" x14ac:dyDescent="0.2">
      <c r="B27" s="41"/>
      <c r="C27" s="6"/>
      <c r="D27" s="26"/>
      <c r="E27" s="26"/>
      <c r="F27" s="40"/>
      <c r="G27" s="48"/>
      <c r="H27" s="9"/>
      <c r="I27" s="39"/>
      <c r="J27" s="33"/>
      <c r="K27" s="38"/>
      <c r="L27" s="27"/>
      <c r="M27" s="7"/>
      <c r="N27" s="14"/>
      <c r="O27" s="8"/>
      <c r="P27" s="7"/>
      <c r="Q27" s="14"/>
      <c r="R27" s="8"/>
      <c r="S27" s="7"/>
      <c r="T27" s="14"/>
      <c r="U27" s="8"/>
      <c r="V27" s="7"/>
      <c r="W27" s="14"/>
      <c r="X27" s="8"/>
      <c r="Y27" s="7"/>
      <c r="Z27" s="14"/>
      <c r="AA27" s="8"/>
      <c r="AB27" s="7"/>
      <c r="AC27" s="14"/>
      <c r="AD27" s="8"/>
      <c r="AE27" s="7"/>
      <c r="AF27" s="14"/>
      <c r="AG27" s="8"/>
      <c r="AH27" s="17"/>
      <c r="AI27" s="14"/>
      <c r="AJ27" s="8"/>
      <c r="AK27" s="7"/>
      <c r="AL27" s="14"/>
      <c r="AM27" s="8"/>
      <c r="AN27" s="7"/>
      <c r="AO27" s="14"/>
      <c r="AP27" s="8"/>
      <c r="AQ27" s="7"/>
      <c r="AR27" s="12"/>
      <c r="AS27" s="23"/>
      <c r="AT27" s="23"/>
      <c r="AU27" s="22"/>
      <c r="AV27"/>
      <c r="AY27" s="18"/>
    </row>
    <row r="28" spans="1:51" x14ac:dyDescent="0.2">
      <c r="B28" s="41"/>
      <c r="C28" s="6"/>
      <c r="D28" s="26"/>
      <c r="E28" s="26"/>
      <c r="F28" s="40"/>
      <c r="G28" s="48"/>
      <c r="H28" s="9"/>
      <c r="I28" s="39"/>
      <c r="J28" s="33"/>
      <c r="K28" s="38"/>
      <c r="L28" s="27"/>
      <c r="M28" s="7"/>
      <c r="N28" s="14"/>
      <c r="O28" s="8"/>
      <c r="P28" s="7"/>
      <c r="Q28" s="14"/>
      <c r="R28" s="8"/>
      <c r="S28" s="7"/>
      <c r="T28" s="14"/>
      <c r="U28" s="8"/>
      <c r="V28" s="7"/>
      <c r="W28" s="14"/>
      <c r="X28" s="8"/>
      <c r="Y28" s="7"/>
      <c r="Z28" s="14"/>
      <c r="AA28" s="8"/>
      <c r="AB28" s="7"/>
      <c r="AC28" s="14"/>
      <c r="AD28" s="8"/>
      <c r="AE28" s="7"/>
      <c r="AF28" s="14"/>
      <c r="AG28" s="8"/>
      <c r="AH28" s="17"/>
      <c r="AI28" s="14"/>
      <c r="AJ28" s="8"/>
      <c r="AK28" s="7"/>
      <c r="AL28" s="14"/>
      <c r="AM28" s="8"/>
      <c r="AN28" s="7"/>
      <c r="AO28" s="14"/>
      <c r="AP28" s="8"/>
      <c r="AQ28" s="7"/>
      <c r="AR28" s="12"/>
      <c r="AS28" s="23"/>
      <c r="AT28" s="23"/>
      <c r="AU28" s="22"/>
      <c r="AV28"/>
      <c r="AY28" s="18"/>
    </row>
    <row r="29" spans="1:51" s="52" customFormat="1" ht="13.5" thickBot="1" x14ac:dyDescent="0.25">
      <c r="B29" s="53"/>
      <c r="K29" s="54"/>
      <c r="L29" s="55"/>
      <c r="N29" s="56"/>
      <c r="O29" s="57"/>
      <c r="Q29" s="56"/>
      <c r="R29" s="57"/>
      <c r="T29" s="56"/>
      <c r="U29" s="57"/>
      <c r="W29" s="56"/>
      <c r="X29" s="57"/>
      <c r="Z29" s="56"/>
      <c r="AA29" s="57"/>
      <c r="AC29" s="56"/>
      <c r="AD29" s="57"/>
      <c r="AF29" s="56"/>
      <c r="AG29" s="57"/>
      <c r="AI29" s="56"/>
      <c r="AJ29" s="57"/>
      <c r="AL29" s="56"/>
      <c r="AM29" s="57"/>
      <c r="AO29" s="56"/>
      <c r="AP29" s="58"/>
      <c r="AQ29" s="56"/>
      <c r="AR29" s="59"/>
      <c r="AV29" s="60"/>
    </row>
    <row r="30" spans="1:51" x14ac:dyDescent="0.2">
      <c r="B30" s="41"/>
      <c r="C30" s="6"/>
      <c r="D30" s="24"/>
      <c r="E30" s="24"/>
      <c r="F30" s="40"/>
      <c r="G30" s="49"/>
      <c r="H30" s="50"/>
      <c r="J30" s="33"/>
      <c r="K30" s="38"/>
      <c r="L30" s="27"/>
      <c r="M30" s="7"/>
      <c r="N30" s="14"/>
      <c r="O30" s="8"/>
      <c r="P30" s="7"/>
      <c r="Q30" s="14"/>
      <c r="R30" s="8"/>
      <c r="S30" s="7"/>
      <c r="T30" s="14"/>
      <c r="U30" s="8"/>
      <c r="V30" s="9"/>
      <c r="W30" s="14"/>
      <c r="X30" s="8"/>
      <c r="Y30" s="7"/>
      <c r="Z30" s="14"/>
      <c r="AA30" s="8"/>
      <c r="AB30" s="9"/>
      <c r="AC30" s="14"/>
      <c r="AD30" s="8"/>
      <c r="AE30" s="7"/>
      <c r="AF30" s="14"/>
      <c r="AG30" s="8"/>
      <c r="AH30" s="7"/>
      <c r="AI30" s="15"/>
      <c r="AJ30" s="8"/>
      <c r="AK30" s="7"/>
      <c r="AL30" s="14"/>
      <c r="AM30" s="8"/>
      <c r="AN30" s="7"/>
      <c r="AO30" s="14"/>
    </row>
    <row r="31" spans="1:51" x14ac:dyDescent="0.2">
      <c r="A31" s="10" t="s">
        <v>12</v>
      </c>
      <c r="B31" s="43"/>
      <c r="C31" s="45"/>
      <c r="D31" s="24"/>
      <c r="E31" s="24"/>
      <c r="F31" s="40"/>
      <c r="G31" s="49"/>
      <c r="H31" s="50"/>
      <c r="J31" s="33"/>
      <c r="K31" s="38"/>
      <c r="L31" s="27"/>
      <c r="M31" s="7"/>
      <c r="N31" s="14"/>
      <c r="O31" s="8"/>
      <c r="P31" s="9"/>
      <c r="Q31" s="14"/>
      <c r="R31" s="8"/>
      <c r="S31" s="7"/>
      <c r="T31" s="14"/>
      <c r="U31" s="8"/>
      <c r="V31" s="7"/>
      <c r="W31" s="14"/>
      <c r="X31" s="8"/>
      <c r="Y31" s="7"/>
      <c r="Z31" s="14"/>
      <c r="AA31" s="8"/>
      <c r="AB31" s="9"/>
      <c r="AC31" s="14"/>
      <c r="AD31" s="8"/>
      <c r="AE31" s="7"/>
      <c r="AF31" s="14"/>
      <c r="AG31" s="8"/>
      <c r="AH31" s="7"/>
      <c r="AI31" s="15"/>
      <c r="AJ31" s="8"/>
      <c r="AK31" s="7"/>
      <c r="AL31" s="14"/>
      <c r="AM31" s="8"/>
      <c r="AN31" s="7"/>
      <c r="AO31" s="14"/>
    </row>
    <row r="32" spans="1:51" x14ac:dyDescent="0.2">
      <c r="A32" t="s">
        <v>31</v>
      </c>
      <c r="B32" s="41">
        <v>2019</v>
      </c>
      <c r="C32" s="6">
        <v>9</v>
      </c>
      <c r="D32" s="113" t="s">
        <v>71</v>
      </c>
      <c r="E32" s="113" t="s">
        <v>66</v>
      </c>
      <c r="F32" s="40">
        <v>3.1</v>
      </c>
      <c r="G32" s="97">
        <v>1.8356481481481481E-2</v>
      </c>
      <c r="H32" s="7">
        <f t="shared" ref="H32" si="28">G32/3.1</f>
        <v>5.9214456391875744E-3</v>
      </c>
      <c r="I32" s="84">
        <f t="shared" ref="I32:I36" si="29">60/(H32*24*60)</f>
        <v>7.0365699873896608</v>
      </c>
      <c r="J32" s="33">
        <f t="shared" ref="J32:J40" si="30">H32*3.1</f>
        <v>1.8356481481481481E-2</v>
      </c>
      <c r="K32" s="38"/>
      <c r="L32" s="27">
        <v>1.4513888888888889E-2</v>
      </c>
      <c r="M32" s="7">
        <f>L32/2.25</f>
        <v>6.450617283950617E-3</v>
      </c>
      <c r="N32" s="14">
        <f>60/(M32*24*60)</f>
        <v>6.4593301435406705</v>
      </c>
      <c r="O32" s="97">
        <v>1.9004629629629632E-2</v>
      </c>
      <c r="P32" s="7">
        <f>O32/3.1</f>
        <v>6.1305256869773001E-3</v>
      </c>
      <c r="Q32" s="84">
        <f t="shared" ref="Q32:Q40" si="31">60/(P32*24*60)</f>
        <v>6.7965895249695496</v>
      </c>
      <c r="R32" s="8"/>
      <c r="S32" s="7" t="s">
        <v>3</v>
      </c>
      <c r="T32" s="84" t="s">
        <v>3</v>
      </c>
      <c r="U32" s="97">
        <v>1.8969907407407408E-2</v>
      </c>
      <c r="V32" s="7">
        <f t="shared" ref="V32:V40" si="32">U32/3.1</f>
        <v>6.119324970131422E-3</v>
      </c>
      <c r="W32" s="84">
        <f t="shared" ref="W32:W40" si="33">60/(V32*24*60)</f>
        <v>6.8090298962782176</v>
      </c>
      <c r="X32" s="97">
        <v>1.8414351851851852E-2</v>
      </c>
      <c r="Y32" s="7">
        <f>X32/3.1</f>
        <v>5.9401135005973712E-3</v>
      </c>
      <c r="Z32" s="84">
        <f>60/(Y32*24*60)</f>
        <v>7.0144563167818985</v>
      </c>
      <c r="AA32" s="96">
        <v>1.8356481481481481E-2</v>
      </c>
      <c r="AB32" s="90">
        <f t="shared" ref="AB32:AB40" si="34">AA32/3.1</f>
        <v>5.9214456391875744E-3</v>
      </c>
      <c r="AC32" s="91">
        <f t="shared" ref="AC32:AC40" si="35">60/(AB32*24*60)</f>
        <v>7.0365699873896608</v>
      </c>
      <c r="AD32" s="8">
        <v>1.8078703703703704E-2</v>
      </c>
      <c r="AE32" s="7">
        <f>AD32/2.98</f>
        <v>6.0666790952025856E-3</v>
      </c>
      <c r="AF32" s="14">
        <f>60/(AE32*24*60)</f>
        <v>6.8681177976952625</v>
      </c>
      <c r="AG32" s="8"/>
      <c r="AH32" s="7"/>
      <c r="AI32" s="14"/>
      <c r="AJ32" s="8"/>
      <c r="AK32" s="7"/>
      <c r="AL32" s="14"/>
      <c r="AM32" s="8"/>
      <c r="AN32" s="7"/>
      <c r="AO32" s="14"/>
      <c r="AP32" s="8"/>
      <c r="AQ32" s="7"/>
      <c r="AR32" s="62"/>
      <c r="AS32" s="23"/>
      <c r="AT32" s="23"/>
      <c r="AU32" s="22"/>
      <c r="AV32"/>
      <c r="AY32" s="18"/>
    </row>
    <row r="33" spans="1:51" x14ac:dyDescent="0.2">
      <c r="A33" t="s">
        <v>34</v>
      </c>
      <c r="B33" s="41">
        <v>2019</v>
      </c>
      <c r="C33" s="6">
        <v>9</v>
      </c>
      <c r="D33" s="113" t="s">
        <v>72</v>
      </c>
      <c r="E33" s="113" t="s">
        <v>73</v>
      </c>
      <c r="F33" s="40">
        <v>2.98</v>
      </c>
      <c r="G33" s="97">
        <v>1.9675925925925927E-2</v>
      </c>
      <c r="H33" s="7">
        <f t="shared" ref="H33" si="36">G33/2.98</f>
        <v>6.6026597066865525E-3</v>
      </c>
      <c r="I33" s="84">
        <f t="shared" si="29"/>
        <v>6.3105882352941176</v>
      </c>
      <c r="J33" s="33">
        <f t="shared" si="30"/>
        <v>2.0468245090728313E-2</v>
      </c>
      <c r="K33" s="38"/>
      <c r="L33" s="27">
        <v>1.5011574074074075E-2</v>
      </c>
      <c r="M33" s="7">
        <f>L33/2.25</f>
        <v>6.6718106995884777E-3</v>
      </c>
      <c r="N33" s="14">
        <f t="shared" ref="N33:N40" si="37">60/(M33*24*60)</f>
        <v>6.2451811873554357</v>
      </c>
      <c r="O33" s="8">
        <v>2.2152777777777775E-2</v>
      </c>
      <c r="P33" s="7">
        <f t="shared" ref="P33:P40" si="38">O33/3.1</f>
        <v>7.1460573476702493E-3</v>
      </c>
      <c r="Q33" s="14">
        <f t="shared" si="31"/>
        <v>5.8307210031347978</v>
      </c>
      <c r="R33" s="97">
        <v>2.0972222222222222E-2</v>
      </c>
      <c r="S33" s="7">
        <f t="shared" ref="S33:S40" si="39">R33/3.1</f>
        <v>6.7652329749103941E-3</v>
      </c>
      <c r="T33" s="84">
        <f t="shared" ref="T33:T40" si="40">60/(S33*24*60)</f>
        <v>6.1589403973509933</v>
      </c>
      <c r="U33" s="8"/>
      <c r="V33" s="7" t="s">
        <v>3</v>
      </c>
      <c r="W33" s="84" t="s">
        <v>3</v>
      </c>
      <c r="X33" s="8">
        <v>1.1759259259259259E-2</v>
      </c>
      <c r="Y33" s="7">
        <f>X33/1.86</f>
        <v>6.3221823974512143E-3</v>
      </c>
      <c r="Z33" s="14">
        <f t="shared" ref="Z33:Z40" si="41">60/(Y33*24*60)</f>
        <v>6.590551181102362</v>
      </c>
      <c r="AA33" s="8">
        <v>2.101851851851852E-2</v>
      </c>
      <c r="AB33" s="7">
        <f t="shared" si="34"/>
        <v>6.7801672640382324E-3</v>
      </c>
      <c r="AC33" s="14">
        <f t="shared" si="35"/>
        <v>6.1453744493392071</v>
      </c>
      <c r="AD33" s="96">
        <v>1.9675925925925927E-2</v>
      </c>
      <c r="AE33" s="90">
        <f t="shared" ref="AE33:AE40" si="42">AD33/2.98</f>
        <v>6.6026597066865525E-3</v>
      </c>
      <c r="AF33" s="91">
        <f t="shared" ref="AF33:AF40" si="43">60/(AE33*24*60)</f>
        <v>6.3105882352941176</v>
      </c>
      <c r="AG33" s="8"/>
      <c r="AH33" s="7"/>
      <c r="AI33" s="14"/>
      <c r="AJ33" s="8"/>
      <c r="AK33" s="7"/>
      <c r="AL33" s="14"/>
      <c r="AM33" s="8"/>
      <c r="AN33" s="7"/>
      <c r="AO33" s="14"/>
      <c r="AP33" s="8"/>
      <c r="AQ33" s="7"/>
      <c r="AR33" s="62"/>
      <c r="AS33" s="23"/>
      <c r="AT33" s="23"/>
      <c r="AU33" s="22"/>
      <c r="AV33"/>
      <c r="AY33" s="18"/>
    </row>
    <row r="34" spans="1:51" x14ac:dyDescent="0.2">
      <c r="A34" t="s">
        <v>38</v>
      </c>
      <c r="B34" s="41">
        <v>2019</v>
      </c>
      <c r="C34" s="6">
        <v>11</v>
      </c>
      <c r="D34" s="113" t="s">
        <v>71</v>
      </c>
      <c r="E34" s="113" t="s">
        <v>66</v>
      </c>
      <c r="F34" s="40">
        <v>3.1</v>
      </c>
      <c r="G34" s="97">
        <v>1.6469907407407405E-2</v>
      </c>
      <c r="H34" s="7">
        <f t="shared" ref="H34:H36" si="44">G34/3.1</f>
        <v>5.312873357228195E-3</v>
      </c>
      <c r="I34" s="84">
        <f t="shared" si="29"/>
        <v>7.8425860857343652</v>
      </c>
      <c r="J34" s="33">
        <f t="shared" si="30"/>
        <v>1.6469907407407405E-2</v>
      </c>
      <c r="K34" s="38"/>
      <c r="L34" s="27">
        <v>1.8553240740740742E-2</v>
      </c>
      <c r="M34" s="7">
        <f t="shared" ref="M34:M39" si="45">L34/3.1</f>
        <v>5.9849163679808843E-3</v>
      </c>
      <c r="N34" s="14">
        <f t="shared" si="37"/>
        <v>6.9619463505926396</v>
      </c>
      <c r="O34" s="8">
        <v>1.7094907407407409E-2</v>
      </c>
      <c r="P34" s="7">
        <f t="shared" si="38"/>
        <v>5.5144862604540029E-3</v>
      </c>
      <c r="Q34" s="14">
        <f t="shared" si="31"/>
        <v>7.5558564658090726</v>
      </c>
      <c r="R34" s="8"/>
      <c r="S34" s="7" t="s">
        <v>3</v>
      </c>
      <c r="T34" s="84" t="s">
        <v>3</v>
      </c>
      <c r="U34" s="8">
        <v>1.8043981481481484E-2</v>
      </c>
      <c r="V34" s="7">
        <f t="shared" si="32"/>
        <v>5.8206391875746718E-3</v>
      </c>
      <c r="W34" s="14">
        <f t="shared" si="33"/>
        <v>7.1584348941629257</v>
      </c>
      <c r="X34" s="8"/>
      <c r="Y34" s="7" t="s">
        <v>3</v>
      </c>
      <c r="Z34" s="84" t="s">
        <v>3</v>
      </c>
      <c r="AA34" s="8">
        <v>1.6469907407407405E-2</v>
      </c>
      <c r="AB34" s="7">
        <f t="shared" si="34"/>
        <v>5.312873357228195E-3</v>
      </c>
      <c r="AC34" s="14">
        <f t="shared" si="35"/>
        <v>7.8425860857343652</v>
      </c>
      <c r="AD34" s="8">
        <v>1.6354166666666666E-2</v>
      </c>
      <c r="AE34" s="7">
        <f t="shared" si="42"/>
        <v>5.487975391498881E-3</v>
      </c>
      <c r="AF34" s="14">
        <f t="shared" si="43"/>
        <v>7.5923566878980902</v>
      </c>
      <c r="AG34" s="8">
        <v>1.6875000000000001E-2</v>
      </c>
      <c r="AH34" s="7">
        <f t="shared" ref="AH34:AH35" si="46">AG34/3.1</f>
        <v>5.4435483870967742E-3</v>
      </c>
      <c r="AI34" s="14">
        <f t="shared" ref="AI34:AI35" si="47">60/(AH34*24*60)</f>
        <v>7.6543209876543212</v>
      </c>
      <c r="AJ34" s="8"/>
      <c r="AK34" s="7"/>
      <c r="AL34" s="14"/>
      <c r="AM34" s="8"/>
      <c r="AN34" s="7"/>
      <c r="AO34" s="14"/>
      <c r="AP34" s="8"/>
      <c r="AQ34" s="7"/>
      <c r="AR34" s="62"/>
      <c r="AS34" s="23"/>
      <c r="AT34" s="23"/>
      <c r="AU34" s="22"/>
      <c r="AV34"/>
      <c r="AY34" s="18"/>
    </row>
    <row r="35" spans="1:51" x14ac:dyDescent="0.2">
      <c r="A35" t="s">
        <v>37</v>
      </c>
      <c r="B35" s="41">
        <v>2019</v>
      </c>
      <c r="C35" s="6">
        <v>12</v>
      </c>
      <c r="D35" s="87" t="s">
        <v>63</v>
      </c>
      <c r="E35" s="87" t="s">
        <v>64</v>
      </c>
      <c r="F35" s="40">
        <v>3.1</v>
      </c>
      <c r="G35" s="97">
        <v>1.5902777777777776E-2</v>
      </c>
      <c r="H35" s="7">
        <f t="shared" si="44"/>
        <v>5.1299283154121857E-3</v>
      </c>
      <c r="I35" s="84">
        <f t="shared" si="29"/>
        <v>8.1222707423580793</v>
      </c>
      <c r="J35" s="33">
        <f t="shared" si="30"/>
        <v>1.5902777777777776E-2</v>
      </c>
      <c r="K35" s="38"/>
      <c r="L35" s="27">
        <v>1.7407407407407406E-2</v>
      </c>
      <c r="M35" s="7">
        <f t="shared" si="45"/>
        <v>5.6152927120669055E-3</v>
      </c>
      <c r="N35" s="14">
        <f t="shared" si="37"/>
        <v>7.4202127659574471</v>
      </c>
      <c r="O35" s="8">
        <v>1.6342592592592593E-2</v>
      </c>
      <c r="P35" s="7">
        <f t="shared" si="38"/>
        <v>5.271804062126643E-3</v>
      </c>
      <c r="Q35" s="14">
        <f t="shared" si="31"/>
        <v>7.9036827195467421</v>
      </c>
      <c r="R35" s="8">
        <v>1.5960648148148151E-2</v>
      </c>
      <c r="S35" s="7">
        <f t="shared" si="39"/>
        <v>5.1485961768219842E-3</v>
      </c>
      <c r="T35" s="14">
        <f t="shared" si="40"/>
        <v>8.0928208846990568</v>
      </c>
      <c r="U35" s="8">
        <v>1.6296296296296295E-2</v>
      </c>
      <c r="V35" s="7">
        <f t="shared" si="32"/>
        <v>5.2568697729988047E-3</v>
      </c>
      <c r="W35" s="14">
        <f t="shared" si="33"/>
        <v>7.9261363636363642</v>
      </c>
      <c r="X35" s="8">
        <v>1.5902777777777776E-2</v>
      </c>
      <c r="Y35" s="7">
        <f t="shared" ref="Y35:Y39" si="48">X35/3.1</f>
        <v>5.1299283154121857E-3</v>
      </c>
      <c r="Z35" s="14">
        <f t="shared" si="41"/>
        <v>8.1222707423580793</v>
      </c>
      <c r="AA35" s="8">
        <v>1.6180555555555556E-2</v>
      </c>
      <c r="AB35" s="7">
        <f t="shared" si="34"/>
        <v>5.2195340501792111E-3</v>
      </c>
      <c r="AC35" s="14">
        <f t="shared" si="35"/>
        <v>7.9828326180257525</v>
      </c>
      <c r="AD35" s="8">
        <v>1.5590277777777778E-2</v>
      </c>
      <c r="AE35" s="7">
        <f t="shared" si="42"/>
        <v>5.2316368381804621E-3</v>
      </c>
      <c r="AF35" s="14">
        <f t="shared" si="43"/>
        <v>7.9643652561247213</v>
      </c>
      <c r="AG35" s="8">
        <v>1.6076388888888887E-2</v>
      </c>
      <c r="AH35" s="7">
        <f t="shared" si="46"/>
        <v>5.185931899641576E-3</v>
      </c>
      <c r="AI35" s="14">
        <f t="shared" si="47"/>
        <v>8.0345572354211683</v>
      </c>
      <c r="AJ35" s="8"/>
      <c r="AK35" s="7"/>
      <c r="AL35" s="14"/>
      <c r="AM35" s="8"/>
      <c r="AN35" s="7"/>
      <c r="AO35" s="14"/>
      <c r="AP35" s="8"/>
      <c r="AQ35" s="7"/>
      <c r="AR35" s="62"/>
      <c r="AS35" s="23"/>
      <c r="AT35" s="23"/>
      <c r="AU35" s="22"/>
      <c r="AV35"/>
      <c r="AY35" s="18"/>
    </row>
    <row r="36" spans="1:51" x14ac:dyDescent="0.2">
      <c r="A36" t="s">
        <v>32</v>
      </c>
      <c r="B36" s="41">
        <v>2019</v>
      </c>
      <c r="C36" s="6">
        <v>12</v>
      </c>
      <c r="D36" s="113" t="s">
        <v>71</v>
      </c>
      <c r="E36" s="113" t="s">
        <v>66</v>
      </c>
      <c r="F36" s="40">
        <v>3.1</v>
      </c>
      <c r="G36" s="97">
        <v>1.6574074074074074E-2</v>
      </c>
      <c r="H36" s="7">
        <f t="shared" si="44"/>
        <v>5.3464755077658301E-3</v>
      </c>
      <c r="I36" s="84">
        <f t="shared" si="29"/>
        <v>7.7932960893854748</v>
      </c>
      <c r="J36" s="33">
        <f t="shared" si="30"/>
        <v>1.6574074074074074E-2</v>
      </c>
      <c r="K36" s="38"/>
      <c r="L36" s="27">
        <v>1.7928240740740741E-2</v>
      </c>
      <c r="M36" s="7">
        <f t="shared" si="45"/>
        <v>5.7833034647550774E-3</v>
      </c>
      <c r="N36" s="14">
        <f t="shared" si="37"/>
        <v>7.2046481601032939</v>
      </c>
      <c r="O36" s="8">
        <v>1.7175925925925924E-2</v>
      </c>
      <c r="P36" s="7">
        <f t="shared" si="38"/>
        <v>5.5406212664277175E-3</v>
      </c>
      <c r="Q36" s="14">
        <f t="shared" si="31"/>
        <v>7.5202156334231809</v>
      </c>
      <c r="R36" s="8"/>
      <c r="S36" s="7" t="s">
        <v>3</v>
      </c>
      <c r="T36" s="84" t="s">
        <v>3</v>
      </c>
      <c r="U36" s="8">
        <v>1.8715277777777779E-2</v>
      </c>
      <c r="V36" s="7">
        <f t="shared" si="32"/>
        <v>6.0371863799283153E-3</v>
      </c>
      <c r="W36" s="14">
        <f t="shared" si="33"/>
        <v>6.9016697588126164</v>
      </c>
      <c r="X36" s="8">
        <v>1.6631944444444446E-2</v>
      </c>
      <c r="Y36" s="7">
        <f t="shared" si="48"/>
        <v>5.3651433691756277E-3</v>
      </c>
      <c r="Z36" s="14">
        <f t="shared" si="41"/>
        <v>7.7661795407098113</v>
      </c>
      <c r="AA36" s="8">
        <v>1.6574074074074074E-2</v>
      </c>
      <c r="AB36" s="7">
        <f t="shared" si="34"/>
        <v>5.3464755077658301E-3</v>
      </c>
      <c r="AC36" s="14">
        <f t="shared" si="35"/>
        <v>7.7932960893854748</v>
      </c>
      <c r="AD36" s="8"/>
      <c r="AE36" s="7"/>
      <c r="AF36" s="14"/>
      <c r="AG36" s="8"/>
      <c r="AH36" s="7"/>
      <c r="AI36" s="14"/>
      <c r="AJ36" s="8"/>
      <c r="AK36" s="7"/>
      <c r="AL36" s="14"/>
      <c r="AM36" s="8"/>
      <c r="AN36" s="7"/>
      <c r="AO36" s="14"/>
      <c r="AP36" s="8"/>
      <c r="AQ36" s="7"/>
      <c r="AR36" s="62"/>
      <c r="AS36" s="23"/>
      <c r="AT36" s="23"/>
      <c r="AU36" s="22"/>
      <c r="AV36"/>
      <c r="AY36" s="18"/>
    </row>
    <row r="37" spans="1:51" x14ac:dyDescent="0.2">
      <c r="A37" t="s">
        <v>33</v>
      </c>
      <c r="B37" s="41">
        <v>2019</v>
      </c>
      <c r="C37" s="6">
        <v>10</v>
      </c>
      <c r="D37" s="113" t="s">
        <v>71</v>
      </c>
      <c r="E37" s="113" t="s">
        <v>66</v>
      </c>
      <c r="F37" s="40">
        <v>3.1</v>
      </c>
      <c r="G37" s="97">
        <v>1.6898148148148148E-2</v>
      </c>
      <c r="H37" s="7">
        <f t="shared" ref="H37:H39" si="49">G37/3.1</f>
        <v>5.4510155316606929E-3</v>
      </c>
      <c r="I37" s="84">
        <f t="shared" ref="I37:I40" si="50">60/(H37*24*60)</f>
        <v>7.6438356164383547</v>
      </c>
      <c r="J37" s="33">
        <f t="shared" si="30"/>
        <v>1.6898148148148148E-2</v>
      </c>
      <c r="K37" s="38"/>
      <c r="L37" s="27">
        <v>1.9814814814814816E-2</v>
      </c>
      <c r="M37" s="7">
        <f t="shared" si="45"/>
        <v>6.3918757467144567E-3</v>
      </c>
      <c r="N37" s="14">
        <f t="shared" si="37"/>
        <v>6.5186915887850461</v>
      </c>
      <c r="O37" s="8">
        <v>1.9108796296296294E-2</v>
      </c>
      <c r="P37" s="7">
        <f t="shared" si="38"/>
        <v>6.1641278375149334E-3</v>
      </c>
      <c r="Q37" s="14">
        <f t="shared" si="31"/>
        <v>6.7595396729255004</v>
      </c>
      <c r="R37" s="8">
        <v>1.8368055555555554E-2</v>
      </c>
      <c r="S37" s="7">
        <f t="shared" si="39"/>
        <v>5.9251792114695338E-3</v>
      </c>
      <c r="T37" s="14">
        <f t="shared" si="40"/>
        <v>7.0321361058601131</v>
      </c>
      <c r="U37" s="8">
        <v>1.9120370370370371E-2</v>
      </c>
      <c r="V37" s="7">
        <f t="shared" si="32"/>
        <v>6.1678614097968936E-3</v>
      </c>
      <c r="W37" s="14">
        <f t="shared" si="33"/>
        <v>6.7554479418886206</v>
      </c>
      <c r="X37" s="8">
        <v>1.7337962962962961E-2</v>
      </c>
      <c r="Y37" s="7">
        <f t="shared" si="48"/>
        <v>5.5928912783751485E-3</v>
      </c>
      <c r="Z37" s="14">
        <f t="shared" si="41"/>
        <v>7.4499332443257682</v>
      </c>
      <c r="AA37" s="96">
        <v>1.6898148148148148E-2</v>
      </c>
      <c r="AB37" s="90">
        <f t="shared" si="34"/>
        <v>5.4510155316606929E-3</v>
      </c>
      <c r="AC37" s="91">
        <f t="shared" si="35"/>
        <v>7.6438356164383547</v>
      </c>
      <c r="AD37" s="8"/>
      <c r="AE37" s="7"/>
      <c r="AF37" s="14"/>
      <c r="AG37" s="8"/>
      <c r="AH37" s="7"/>
      <c r="AI37" s="14"/>
      <c r="AJ37" s="8"/>
      <c r="AK37" s="7"/>
      <c r="AL37" s="14"/>
      <c r="AM37" s="8"/>
      <c r="AN37" s="7"/>
      <c r="AO37" s="14"/>
      <c r="AP37" s="8"/>
      <c r="AQ37" s="7"/>
      <c r="AR37" s="62"/>
      <c r="AS37" s="23"/>
      <c r="AT37" s="23"/>
      <c r="AU37" s="22"/>
      <c r="AV37"/>
      <c r="AY37" s="18"/>
    </row>
    <row r="38" spans="1:51" x14ac:dyDescent="0.2">
      <c r="A38" t="s">
        <v>35</v>
      </c>
      <c r="B38" s="41">
        <v>2019</v>
      </c>
      <c r="C38" s="6">
        <v>11</v>
      </c>
      <c r="D38" s="87" t="s">
        <v>70</v>
      </c>
      <c r="E38" s="87" t="s">
        <v>74</v>
      </c>
      <c r="F38" s="40">
        <v>3.1</v>
      </c>
      <c r="G38" s="97">
        <v>2.5370370370370366E-2</v>
      </c>
      <c r="H38" s="7">
        <f t="shared" si="49"/>
        <v>8.1839904420549572E-3</v>
      </c>
      <c r="I38" s="84">
        <f t="shared" si="50"/>
        <v>5.0912408759124093</v>
      </c>
      <c r="J38" s="33">
        <f t="shared" si="30"/>
        <v>2.537037037037037E-2</v>
      </c>
      <c r="K38" s="38"/>
      <c r="L38" s="27"/>
      <c r="M38" s="7" t="s">
        <v>3</v>
      </c>
      <c r="N38" s="84" t="s">
        <v>3</v>
      </c>
      <c r="O38" s="8">
        <v>2.5370370370370366E-2</v>
      </c>
      <c r="P38" s="7">
        <f t="shared" si="38"/>
        <v>8.1839904420549572E-3</v>
      </c>
      <c r="Q38" s="14">
        <f t="shared" si="31"/>
        <v>5.0912408759124093</v>
      </c>
      <c r="R38" s="8"/>
      <c r="S38" s="7" t="s">
        <v>3</v>
      </c>
      <c r="T38" s="84" t="s">
        <v>3</v>
      </c>
      <c r="U38" s="8"/>
      <c r="V38" s="7" t="s">
        <v>3</v>
      </c>
      <c r="W38" s="84" t="s">
        <v>3</v>
      </c>
      <c r="X38" s="8"/>
      <c r="Y38" s="7" t="s">
        <v>3</v>
      </c>
      <c r="Z38" s="84" t="s">
        <v>3</v>
      </c>
      <c r="AA38" s="8"/>
      <c r="AB38" s="7" t="s">
        <v>3</v>
      </c>
      <c r="AC38" s="84" t="s">
        <v>3</v>
      </c>
      <c r="AD38" s="8"/>
      <c r="AE38" s="7"/>
      <c r="AF38" s="14"/>
      <c r="AG38" s="8"/>
      <c r="AH38" s="7"/>
      <c r="AI38" s="14"/>
      <c r="AJ38" s="8"/>
      <c r="AK38" s="7"/>
      <c r="AL38" s="14"/>
      <c r="AM38" s="8"/>
      <c r="AN38" s="7"/>
      <c r="AO38" s="14"/>
      <c r="AP38" s="8"/>
      <c r="AQ38" s="7"/>
      <c r="AR38" s="62"/>
      <c r="AS38" s="23"/>
      <c r="AT38" s="23"/>
      <c r="AU38" s="22"/>
      <c r="AV38"/>
      <c r="AY38" s="18"/>
    </row>
    <row r="39" spans="1:51" x14ac:dyDescent="0.2">
      <c r="A39" t="s">
        <v>39</v>
      </c>
      <c r="B39" s="41">
        <v>2019</v>
      </c>
      <c r="C39" s="6">
        <v>12</v>
      </c>
      <c r="D39" s="113" t="s">
        <v>71</v>
      </c>
      <c r="E39" s="113" t="s">
        <v>66</v>
      </c>
      <c r="F39" s="40">
        <v>3.1</v>
      </c>
      <c r="G39" s="97">
        <v>1.9143518518518518E-2</v>
      </c>
      <c r="H39" s="7">
        <f t="shared" si="49"/>
        <v>6.1753285543608124E-3</v>
      </c>
      <c r="I39" s="84">
        <f t="shared" si="50"/>
        <v>6.7472793228536876</v>
      </c>
      <c r="J39" s="33">
        <f t="shared" si="30"/>
        <v>1.9143518518518518E-2</v>
      </c>
      <c r="K39" s="38"/>
      <c r="L39" s="27">
        <v>2.1365740740740741E-2</v>
      </c>
      <c r="M39" s="7">
        <f t="shared" si="45"/>
        <v>6.8921744324970131E-3</v>
      </c>
      <c r="N39" s="14">
        <f t="shared" si="37"/>
        <v>6.0455037919826644</v>
      </c>
      <c r="O39" s="97">
        <v>2.0798611111111111E-2</v>
      </c>
      <c r="P39" s="7">
        <f t="shared" si="38"/>
        <v>6.7092293906810038E-3</v>
      </c>
      <c r="Q39" s="84">
        <f t="shared" si="31"/>
        <v>6.2103505843071796</v>
      </c>
      <c r="R39" s="8">
        <v>2.0590277777777777E-2</v>
      </c>
      <c r="S39" s="7">
        <f t="shared" si="39"/>
        <v>6.6420250896057345E-3</v>
      </c>
      <c r="T39" s="14">
        <f t="shared" si="40"/>
        <v>6.2731871838111299</v>
      </c>
      <c r="U39" s="8">
        <v>2.2418981481481481E-2</v>
      </c>
      <c r="V39" s="7">
        <f t="shared" si="32"/>
        <v>7.2319295101553162E-3</v>
      </c>
      <c r="W39" s="14">
        <f t="shared" si="33"/>
        <v>5.761486835312339</v>
      </c>
      <c r="X39" s="8">
        <v>2.0277777777777777E-2</v>
      </c>
      <c r="Y39" s="7">
        <f t="shared" si="48"/>
        <v>6.541218637992831E-3</v>
      </c>
      <c r="Z39" s="14">
        <f t="shared" si="41"/>
        <v>6.3698630136986312</v>
      </c>
      <c r="AA39" s="8">
        <v>1.9143518518518518E-2</v>
      </c>
      <c r="AB39" s="7">
        <f t="shared" si="34"/>
        <v>6.1753285543608124E-3</v>
      </c>
      <c r="AC39" s="14">
        <f t="shared" si="35"/>
        <v>6.7472793228536876</v>
      </c>
      <c r="AD39" s="8"/>
      <c r="AE39" s="7"/>
      <c r="AF39" s="14"/>
      <c r="AG39" s="8"/>
      <c r="AH39" s="7"/>
      <c r="AI39" s="14"/>
      <c r="AJ39" s="8"/>
      <c r="AK39" s="7"/>
      <c r="AL39" s="14"/>
      <c r="AM39" s="8"/>
      <c r="AN39" s="7"/>
      <c r="AO39" s="14"/>
      <c r="AP39" s="8"/>
      <c r="AQ39" s="7"/>
      <c r="AR39" s="62"/>
      <c r="AS39" s="23"/>
      <c r="AT39" s="23"/>
      <c r="AU39" s="22"/>
      <c r="AV39"/>
      <c r="AY39" s="18"/>
    </row>
    <row r="40" spans="1:51" x14ac:dyDescent="0.2">
      <c r="A40" t="s">
        <v>36</v>
      </c>
      <c r="B40" s="41">
        <v>2019</v>
      </c>
      <c r="C40" s="6">
        <v>9</v>
      </c>
      <c r="D40" s="113" t="s">
        <v>72</v>
      </c>
      <c r="E40" s="113" t="s">
        <v>73</v>
      </c>
      <c r="F40" s="40">
        <v>2.98</v>
      </c>
      <c r="G40" s="97">
        <v>1.7314814814814814E-2</v>
      </c>
      <c r="H40" s="7">
        <f t="shared" ref="H40" si="51">G40/2.98</f>
        <v>5.8103405418841658E-3</v>
      </c>
      <c r="I40" s="84">
        <f t="shared" si="50"/>
        <v>7.171122994652408</v>
      </c>
      <c r="J40" s="33">
        <f t="shared" si="30"/>
        <v>1.8012055679840915E-2</v>
      </c>
      <c r="K40" s="38"/>
      <c r="L40" s="27">
        <v>1.4537037037037038E-2</v>
      </c>
      <c r="M40" s="7">
        <f>L40/2.25</f>
        <v>6.460905349794239E-3</v>
      </c>
      <c r="N40" s="14">
        <f t="shared" si="37"/>
        <v>6.4490445859872612</v>
      </c>
      <c r="O40" s="8">
        <v>2.1909722222222223E-2</v>
      </c>
      <c r="P40" s="7">
        <f t="shared" si="38"/>
        <v>7.0676523297491037E-3</v>
      </c>
      <c r="Q40" s="14">
        <f t="shared" si="31"/>
        <v>5.8954041204437395</v>
      </c>
      <c r="R40" s="97">
        <v>2.0601851851851854E-2</v>
      </c>
      <c r="S40" s="7">
        <f t="shared" si="39"/>
        <v>6.6457586618876947E-3</v>
      </c>
      <c r="T40" s="84">
        <f t="shared" si="40"/>
        <v>6.2696629213483144</v>
      </c>
      <c r="U40" s="8">
        <v>2.1053240740740744E-2</v>
      </c>
      <c r="V40" s="7">
        <f t="shared" si="32"/>
        <v>6.7913679808841105E-3</v>
      </c>
      <c r="W40" s="14">
        <f t="shared" si="33"/>
        <v>6.1352391423859256</v>
      </c>
      <c r="X40" s="8">
        <v>1.1643518518518518E-2</v>
      </c>
      <c r="Y40" s="7">
        <f>X40/1.86</f>
        <v>6.2599561927518914E-3</v>
      </c>
      <c r="Z40" s="14">
        <f t="shared" si="41"/>
        <v>6.6560636182902595</v>
      </c>
      <c r="AA40" s="97">
        <v>1.90625E-2</v>
      </c>
      <c r="AB40" s="7">
        <f t="shared" si="34"/>
        <v>6.1491935483870969E-3</v>
      </c>
      <c r="AC40" s="84">
        <f t="shared" si="35"/>
        <v>6.775956284153005</v>
      </c>
      <c r="AD40" s="96">
        <v>1.7314814814814814E-2</v>
      </c>
      <c r="AE40" s="90">
        <f t="shared" si="42"/>
        <v>5.8103405418841658E-3</v>
      </c>
      <c r="AF40" s="91">
        <f t="shared" si="43"/>
        <v>7.171122994652408</v>
      </c>
      <c r="AG40" s="8"/>
      <c r="AH40" s="7"/>
      <c r="AI40" s="14"/>
      <c r="AJ40" s="8"/>
      <c r="AK40" s="7"/>
      <c r="AL40" s="14"/>
      <c r="AM40" s="8"/>
      <c r="AN40" s="7"/>
      <c r="AO40" s="14"/>
      <c r="AP40" s="8"/>
      <c r="AQ40" s="7"/>
      <c r="AR40" s="12"/>
      <c r="AS40" s="23"/>
      <c r="AT40" s="23"/>
      <c r="AU40" s="22"/>
      <c r="AV40"/>
      <c r="AY40" s="18"/>
    </row>
    <row r="41" spans="1:51" x14ac:dyDescent="0.2">
      <c r="K41" s="37" t="s">
        <v>3</v>
      </c>
    </row>
  </sheetData>
  <sortState ref="A33:A40">
    <sortCondition ref="A33:A40"/>
  </sortState>
  <mergeCells count="12">
    <mergeCell ref="A1:A2"/>
    <mergeCell ref="L1:N1"/>
    <mergeCell ref="O1:Q1"/>
    <mergeCell ref="R1:T1"/>
    <mergeCell ref="D1:K1"/>
    <mergeCell ref="AG1:AI1"/>
    <mergeCell ref="AJ1:AL1"/>
    <mergeCell ref="AM1:AO1"/>
    <mergeCell ref="U1:W1"/>
    <mergeCell ref="X1:Z1"/>
    <mergeCell ref="AA1:AC1"/>
    <mergeCell ref="AD1:AF1"/>
  </mergeCells>
  <phoneticPr fontId="1" type="noConversion"/>
  <printOptions gridLines="1"/>
  <pageMargins left="0.25" right="0.25" top="0.25" bottom="0.25" header="0" footer="0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E15" sqref="E15"/>
    </sheetView>
  </sheetViews>
  <sheetFormatPr defaultColWidth="8.85546875" defaultRowHeight="12.75" x14ac:dyDescent="0.2"/>
  <cols>
    <col min="1" max="1" width="20" customWidth="1"/>
    <col min="4" max="4" width="14.42578125" customWidth="1"/>
    <col min="5" max="5" width="15.140625" customWidth="1"/>
  </cols>
  <sheetData>
    <row r="1" spans="1:10" ht="24.75" thickTop="1" thickBot="1" x14ac:dyDescent="0.4">
      <c r="A1" s="125" t="s">
        <v>17</v>
      </c>
      <c r="B1" s="125"/>
      <c r="C1" s="125"/>
      <c r="D1" s="125"/>
      <c r="E1" s="125"/>
      <c r="F1" s="125"/>
      <c r="G1" s="125"/>
      <c r="H1" s="125"/>
      <c r="I1" s="125"/>
      <c r="J1" s="126"/>
    </row>
    <row r="2" spans="1:10" ht="52.5" thickTop="1" thickBot="1" x14ac:dyDescent="0.25">
      <c r="A2" s="63" t="s">
        <v>1</v>
      </c>
      <c r="B2" s="64" t="s">
        <v>14</v>
      </c>
      <c r="C2" s="64" t="s">
        <v>15</v>
      </c>
      <c r="D2" s="65" t="s">
        <v>8</v>
      </c>
      <c r="E2" s="65" t="s">
        <v>9</v>
      </c>
      <c r="F2" s="66" t="s">
        <v>7</v>
      </c>
      <c r="G2" s="64" t="s">
        <v>2</v>
      </c>
      <c r="H2" s="64" t="s">
        <v>0</v>
      </c>
      <c r="I2" s="64" t="s">
        <v>5</v>
      </c>
      <c r="J2" s="67" t="s">
        <v>10</v>
      </c>
    </row>
    <row r="3" spans="1:10" ht="13.5" thickTop="1" x14ac:dyDescent="0.2">
      <c r="A3" s="73" t="s">
        <v>30</v>
      </c>
      <c r="B3" s="74">
        <v>2017</v>
      </c>
      <c r="C3" s="75">
        <v>10</v>
      </c>
      <c r="D3" s="76" t="s">
        <v>48</v>
      </c>
      <c r="E3" s="76" t="s">
        <v>49</v>
      </c>
      <c r="F3" s="77">
        <v>3.1</v>
      </c>
      <c r="G3" s="78">
        <v>1.3668981481481482E-2</v>
      </c>
      <c r="H3" s="78">
        <f t="shared" ref="H3:H4" si="0">G3/3.1</f>
        <v>4.4093488649940265E-3</v>
      </c>
      <c r="I3" s="79">
        <f t="shared" ref="I3:I4" si="1">60/(H3*24*60)</f>
        <v>9.4496189669771375</v>
      </c>
      <c r="J3" s="78">
        <f t="shared" ref="J3" si="2">H3*3.1</f>
        <v>1.3668981481481483E-2</v>
      </c>
    </row>
    <row r="4" spans="1:10" x14ac:dyDescent="0.2">
      <c r="A4" s="92" t="s">
        <v>27</v>
      </c>
      <c r="B4" s="93">
        <v>2019</v>
      </c>
      <c r="C4" s="94">
        <v>11</v>
      </c>
      <c r="D4" s="95" t="s">
        <v>65</v>
      </c>
      <c r="E4" s="95" t="s">
        <v>66</v>
      </c>
      <c r="F4" s="103">
        <v>3.1</v>
      </c>
      <c r="G4" s="89">
        <v>1.3587962962962963E-2</v>
      </c>
      <c r="H4" s="90">
        <f t="shared" si="0"/>
        <v>4.383213859020311E-3</v>
      </c>
      <c r="I4" s="91">
        <f t="shared" si="1"/>
        <v>9.5059625212947179</v>
      </c>
      <c r="J4" s="90">
        <f>H4*3.1</f>
        <v>1.3587962962962965E-2</v>
      </c>
    </row>
    <row r="5" spans="1:10" x14ac:dyDescent="0.2">
      <c r="A5" s="73" t="s">
        <v>22</v>
      </c>
      <c r="B5" s="74">
        <v>2017</v>
      </c>
      <c r="C5" s="75">
        <v>10</v>
      </c>
      <c r="D5" s="76" t="s">
        <v>52</v>
      </c>
      <c r="E5" s="76" t="s">
        <v>53</v>
      </c>
      <c r="F5" s="111">
        <v>3.1</v>
      </c>
      <c r="G5" s="78">
        <v>1.6018518518518519E-2</v>
      </c>
      <c r="H5" s="78">
        <f t="shared" ref="H5:H6" si="3">G5/3.1</f>
        <v>5.1672640382317801E-3</v>
      </c>
      <c r="I5" s="79">
        <f t="shared" ref="I5:I6" si="4">60/(H5*24*60)</f>
        <v>8.0635838150289025</v>
      </c>
      <c r="J5" s="78">
        <f t="shared" ref="J5" si="5">H5*3.1</f>
        <v>1.6018518518518519E-2</v>
      </c>
    </row>
    <row r="6" spans="1:10" x14ac:dyDescent="0.2">
      <c r="A6" s="92" t="s">
        <v>54</v>
      </c>
      <c r="B6" s="93">
        <v>2018</v>
      </c>
      <c r="C6" s="94">
        <v>10</v>
      </c>
      <c r="D6" s="95" t="s">
        <v>65</v>
      </c>
      <c r="E6" s="95" t="s">
        <v>66</v>
      </c>
      <c r="F6" s="103">
        <v>3.1</v>
      </c>
      <c r="G6" s="89">
        <v>1.5335648148148147E-2</v>
      </c>
      <c r="H6" s="90">
        <f t="shared" si="3"/>
        <v>4.9469832735961764E-3</v>
      </c>
      <c r="I6" s="91">
        <f t="shared" si="4"/>
        <v>8.4226415094339622</v>
      </c>
      <c r="J6" s="90">
        <f>H6*3.1</f>
        <v>1.5335648148148147E-2</v>
      </c>
    </row>
    <row r="7" spans="1:10" x14ac:dyDescent="0.2">
      <c r="A7" s="92" t="s">
        <v>20</v>
      </c>
      <c r="B7" s="93">
        <v>2019</v>
      </c>
      <c r="C7" s="94">
        <v>12</v>
      </c>
      <c r="D7" s="95" t="s">
        <v>62</v>
      </c>
      <c r="E7" s="95" t="s">
        <v>49</v>
      </c>
      <c r="F7" s="103">
        <v>3.1</v>
      </c>
      <c r="G7" s="89">
        <v>1.5046296296296295E-2</v>
      </c>
      <c r="H7" s="90">
        <f t="shared" ref="H7:H9" si="6">G7/3.1</f>
        <v>4.8536439665471916E-3</v>
      </c>
      <c r="I7" s="91">
        <f t="shared" ref="I7:I10" si="7">60/(H7*24*60)</f>
        <v>8.5846153846153861</v>
      </c>
      <c r="J7" s="90">
        <f>H7*3.1</f>
        <v>1.5046296296296294E-2</v>
      </c>
    </row>
    <row r="8" spans="1:10" x14ac:dyDescent="0.2">
      <c r="A8" s="92" t="s">
        <v>28</v>
      </c>
      <c r="B8" s="93">
        <v>2019</v>
      </c>
      <c r="C8" s="94">
        <v>11</v>
      </c>
      <c r="D8" s="95" t="s">
        <v>65</v>
      </c>
      <c r="E8" s="95" t="s">
        <v>66</v>
      </c>
      <c r="F8" s="103">
        <v>3.1</v>
      </c>
      <c r="G8" s="89">
        <v>1.298611111111111E-2</v>
      </c>
      <c r="H8" s="90">
        <f t="shared" si="6"/>
        <v>4.1890681003584227E-3</v>
      </c>
      <c r="I8" s="91">
        <f t="shared" si="7"/>
        <v>9.9465240641711237</v>
      </c>
      <c r="J8" s="90">
        <f t="shared" ref="J8:J11" si="8">H8*3.1</f>
        <v>1.2986111111111111E-2</v>
      </c>
    </row>
    <row r="9" spans="1:10" x14ac:dyDescent="0.2">
      <c r="A9" s="92" t="s">
        <v>19</v>
      </c>
      <c r="B9" s="93">
        <v>2019</v>
      </c>
      <c r="C9" s="94">
        <v>9</v>
      </c>
      <c r="D9" s="95" t="s">
        <v>65</v>
      </c>
      <c r="E9" s="95" t="s">
        <v>66</v>
      </c>
      <c r="F9" s="103">
        <v>3.1</v>
      </c>
      <c r="G9" s="89">
        <v>1.3726851851851851E-2</v>
      </c>
      <c r="H9" s="90">
        <f t="shared" si="6"/>
        <v>4.4280167264038224E-3</v>
      </c>
      <c r="I9" s="91">
        <f t="shared" si="7"/>
        <v>9.4097807757166958</v>
      </c>
      <c r="J9" s="90">
        <f t="shared" si="8"/>
        <v>1.3726851851851849E-2</v>
      </c>
    </row>
    <row r="10" spans="1:10" x14ac:dyDescent="0.2">
      <c r="A10" s="92" t="s">
        <v>25</v>
      </c>
      <c r="B10" s="93">
        <v>2019</v>
      </c>
      <c r="C10" s="94">
        <v>9</v>
      </c>
      <c r="D10" s="102" t="s">
        <v>68</v>
      </c>
      <c r="E10" s="102" t="s">
        <v>69</v>
      </c>
      <c r="F10" s="103">
        <v>2.98</v>
      </c>
      <c r="G10" s="89">
        <v>1.247685185185185E-2</v>
      </c>
      <c r="H10" s="90">
        <f>G10/2.98</f>
        <v>4.1868630375341779E-3</v>
      </c>
      <c r="I10" s="91">
        <f t="shared" si="7"/>
        <v>9.9517625231910962</v>
      </c>
      <c r="J10" s="90">
        <f t="shared" si="8"/>
        <v>1.2979275416355952E-2</v>
      </c>
    </row>
    <row r="11" spans="1:10" x14ac:dyDescent="0.2">
      <c r="A11" s="92" t="s">
        <v>29</v>
      </c>
      <c r="B11" s="93">
        <v>2019</v>
      </c>
      <c r="C11" s="94">
        <v>9</v>
      </c>
      <c r="D11" s="95" t="s">
        <v>62</v>
      </c>
      <c r="E11" s="95" t="s">
        <v>49</v>
      </c>
      <c r="F11" s="103">
        <v>3.1</v>
      </c>
      <c r="G11" s="89">
        <v>1.8900462962962963E-2</v>
      </c>
      <c r="H11" s="90">
        <f t="shared" ref="H11:H12" si="9">G11/3.1</f>
        <v>6.096923536439665E-3</v>
      </c>
      <c r="I11" s="116">
        <f t="shared" ref="I11:I12" si="10">60/(H11*24*60)</f>
        <v>6.83404776484997</v>
      </c>
      <c r="J11" s="90">
        <f t="shared" si="8"/>
        <v>1.8900462962962963E-2</v>
      </c>
    </row>
    <row r="12" spans="1:10" x14ac:dyDescent="0.2">
      <c r="A12" s="92" t="s">
        <v>24</v>
      </c>
      <c r="B12" s="93">
        <v>2019</v>
      </c>
      <c r="C12" s="94">
        <v>10</v>
      </c>
      <c r="D12" s="95" t="s">
        <v>75</v>
      </c>
      <c r="E12" s="95" t="s">
        <v>76</v>
      </c>
      <c r="F12" s="103">
        <v>3.1</v>
      </c>
      <c r="G12" s="89">
        <v>1.1875000000000002E-2</v>
      </c>
      <c r="H12" s="90">
        <f t="shared" si="9"/>
        <v>3.8306451612903233E-3</v>
      </c>
      <c r="I12" s="91">
        <f t="shared" si="10"/>
        <v>10.877192982456139</v>
      </c>
      <c r="J12" s="90">
        <f>H12*3.1</f>
        <v>1.1875000000000002E-2</v>
      </c>
    </row>
    <row r="13" spans="1:10" x14ac:dyDescent="0.2">
      <c r="A13" s="92" t="s">
        <v>55</v>
      </c>
      <c r="B13" s="93">
        <v>2018</v>
      </c>
      <c r="C13" s="94">
        <v>10</v>
      </c>
      <c r="D13" s="95" t="s">
        <v>63</v>
      </c>
      <c r="E13" s="95" t="s">
        <v>64</v>
      </c>
      <c r="F13" s="91">
        <v>3.1</v>
      </c>
      <c r="G13" s="89">
        <v>1.3287037037037036E-2</v>
      </c>
      <c r="H13" s="90">
        <f t="shared" ref="H13" si="11">G13/3.1</f>
        <v>4.2861409796893669E-3</v>
      </c>
      <c r="I13" s="91">
        <f t="shared" ref="I13:I15" si="12">60/(H13*24*60)</f>
        <v>9.7212543554006974</v>
      </c>
      <c r="J13" s="90">
        <f>H13*3.1</f>
        <v>1.3287037037037038E-2</v>
      </c>
    </row>
    <row r="14" spans="1:10" x14ac:dyDescent="0.2">
      <c r="A14" s="92" t="s">
        <v>23</v>
      </c>
      <c r="B14" s="93">
        <v>2017</v>
      </c>
      <c r="C14" s="94">
        <v>12</v>
      </c>
      <c r="D14" s="102" t="s">
        <v>68</v>
      </c>
      <c r="E14" s="102" t="s">
        <v>69</v>
      </c>
      <c r="F14" s="103">
        <v>2.98</v>
      </c>
      <c r="G14" s="89">
        <v>1.1157407407407408E-2</v>
      </c>
      <c r="H14" s="90">
        <f>G14/2.98</f>
        <v>3.7440964454387273E-3</v>
      </c>
      <c r="I14" s="91">
        <f t="shared" si="12"/>
        <v>11.12863070539419</v>
      </c>
      <c r="J14" s="90">
        <f t="shared" ref="J14" si="13">H14*3.1</f>
        <v>1.1606698980860055E-2</v>
      </c>
    </row>
    <row r="15" spans="1:10" x14ac:dyDescent="0.2">
      <c r="A15" s="92" t="s">
        <v>18</v>
      </c>
      <c r="B15" s="93">
        <v>2019</v>
      </c>
      <c r="C15" s="94">
        <v>9</v>
      </c>
      <c r="D15" s="102" t="s">
        <v>68</v>
      </c>
      <c r="E15" s="102" t="s">
        <v>69</v>
      </c>
      <c r="F15" s="103">
        <v>2.98</v>
      </c>
      <c r="G15" s="89">
        <v>1.4837962962962963E-2</v>
      </c>
      <c r="H15" s="90">
        <f>G15/2.98</f>
        <v>4.9791822023365646E-3</v>
      </c>
      <c r="I15" s="91">
        <f t="shared" si="12"/>
        <v>8.3681747269890803</v>
      </c>
      <c r="J15" s="90">
        <f t="shared" ref="J15" si="14">H15*3.1</f>
        <v>1.5435464827243351E-2</v>
      </c>
    </row>
    <row r="16" spans="1:10" x14ac:dyDescent="0.2">
      <c r="B16" s="6"/>
      <c r="C16" s="6"/>
      <c r="D16" s="24"/>
      <c r="E16" s="24"/>
      <c r="F16" s="19"/>
      <c r="G16" s="27"/>
      <c r="H16" s="9"/>
      <c r="I16" s="39"/>
      <c r="J16" s="33"/>
    </row>
    <row r="17" spans="2:10" x14ac:dyDescent="0.2">
      <c r="B17" s="6"/>
      <c r="C17" s="6"/>
      <c r="D17" s="24"/>
      <c r="E17" s="24"/>
      <c r="F17" s="19"/>
      <c r="G17" s="27"/>
      <c r="H17" s="9"/>
      <c r="I17" s="39"/>
      <c r="J17" s="33"/>
    </row>
    <row r="18" spans="2:10" x14ac:dyDescent="0.2">
      <c r="B18" s="6"/>
      <c r="C18" s="6"/>
      <c r="D18" s="24"/>
      <c r="E18" s="24"/>
      <c r="F18" s="19"/>
      <c r="G18" s="27"/>
      <c r="H18" s="9"/>
      <c r="I18" s="39"/>
      <c r="J18" s="33"/>
    </row>
    <row r="19" spans="2:10" x14ac:dyDescent="0.2">
      <c r="B19" s="6"/>
      <c r="C19" s="6"/>
      <c r="D19" s="26"/>
      <c r="E19" s="26"/>
      <c r="F19" s="19"/>
      <c r="G19" s="27"/>
      <c r="H19" s="9"/>
      <c r="I19" s="39"/>
      <c r="J19" s="33"/>
    </row>
    <row r="20" spans="2:10" x14ac:dyDescent="0.2">
      <c r="B20" s="6"/>
      <c r="C20" s="6"/>
      <c r="D20" s="24"/>
      <c r="E20" s="24"/>
      <c r="F20" s="19"/>
      <c r="G20" s="27"/>
      <c r="H20" s="9"/>
      <c r="I20" s="39"/>
      <c r="J20" s="33"/>
    </row>
    <row r="21" spans="2:10" x14ac:dyDescent="0.2">
      <c r="B21" s="6"/>
      <c r="C21" s="6"/>
      <c r="D21" s="24"/>
      <c r="E21" s="24"/>
      <c r="F21" s="19"/>
      <c r="G21" s="27"/>
      <c r="H21" s="9"/>
      <c r="I21" s="39"/>
      <c r="J21" s="33"/>
    </row>
    <row r="22" spans="2:10" x14ac:dyDescent="0.2">
      <c r="B22" s="71"/>
      <c r="C22" s="6"/>
      <c r="D22" s="26"/>
      <c r="E22" s="26"/>
      <c r="F22" s="40"/>
      <c r="G22" s="70"/>
      <c r="H22" s="9"/>
      <c r="I22" s="39"/>
      <c r="J22" s="33"/>
    </row>
    <row r="23" spans="2:10" x14ac:dyDescent="0.2">
      <c r="B23" s="6"/>
      <c r="C23" s="6"/>
      <c r="D23" s="26"/>
      <c r="E23" s="26"/>
      <c r="F23" s="19"/>
      <c r="G23" s="27"/>
      <c r="H23" s="9"/>
      <c r="I23" s="39"/>
      <c r="J23" s="33"/>
    </row>
    <row r="24" spans="2:10" x14ac:dyDescent="0.2">
      <c r="B24" s="6"/>
      <c r="C24" s="6"/>
      <c r="D24" s="24"/>
      <c r="E24" s="24"/>
      <c r="F24" s="19"/>
      <c r="G24" s="27"/>
      <c r="H24" s="9"/>
      <c r="I24" s="39"/>
      <c r="J24" s="33"/>
    </row>
    <row r="25" spans="2:10" x14ac:dyDescent="0.2">
      <c r="B25" s="6"/>
      <c r="C25" s="6"/>
      <c r="D25" s="24"/>
      <c r="E25" s="24"/>
      <c r="F25" s="19"/>
      <c r="G25" s="27"/>
      <c r="H25" s="9"/>
      <c r="I25" s="39"/>
      <c r="J25" s="33"/>
    </row>
    <row r="26" spans="2:10" x14ac:dyDescent="0.2">
      <c r="B26" s="6"/>
      <c r="C26" s="6"/>
      <c r="D26" s="24"/>
      <c r="E26" s="24"/>
      <c r="F26" s="19"/>
      <c r="G26" s="27"/>
      <c r="H26" s="9"/>
      <c r="I26" s="39"/>
      <c r="J26" s="33"/>
    </row>
    <row r="27" spans="2:10" x14ac:dyDescent="0.2">
      <c r="B27" s="6"/>
      <c r="C27" s="6"/>
      <c r="D27" s="26"/>
      <c r="E27" s="26"/>
      <c r="F27" s="19"/>
      <c r="G27" s="27"/>
      <c r="H27" s="9"/>
      <c r="I27" s="39"/>
      <c r="J27" s="33"/>
    </row>
    <row r="28" spans="2:10" x14ac:dyDescent="0.2">
      <c r="B28" s="6"/>
      <c r="C28" s="6"/>
      <c r="D28" s="24"/>
      <c r="E28" s="24"/>
      <c r="F28" s="19"/>
      <c r="G28" s="27"/>
      <c r="H28" s="9"/>
      <c r="I28" s="39"/>
      <c r="J28" s="33"/>
    </row>
    <row r="29" spans="2:10" x14ac:dyDescent="0.2">
      <c r="B29" s="6"/>
      <c r="C29" s="6"/>
      <c r="D29" s="24"/>
      <c r="E29" s="24"/>
      <c r="F29" s="19"/>
      <c r="G29" s="27"/>
      <c r="H29" s="9"/>
      <c r="I29" s="39"/>
      <c r="J29" s="33"/>
    </row>
  </sheetData>
  <mergeCells count="1">
    <mergeCell ref="A1:J1"/>
  </mergeCells>
  <phoneticPr fontId="1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E15" sqref="E15"/>
    </sheetView>
  </sheetViews>
  <sheetFormatPr defaultColWidth="8.85546875" defaultRowHeight="12.75" x14ac:dyDescent="0.2"/>
  <cols>
    <col min="1" max="1" width="20.42578125" customWidth="1"/>
    <col min="3" max="3" width="7" customWidth="1"/>
    <col min="4" max="4" width="15.28515625" customWidth="1"/>
    <col min="5" max="5" width="17.7109375" customWidth="1"/>
  </cols>
  <sheetData>
    <row r="1" spans="1:10" ht="24.75" thickTop="1" thickBot="1" x14ac:dyDescent="0.4">
      <c r="A1" s="125" t="s">
        <v>61</v>
      </c>
      <c r="B1" s="125"/>
      <c r="C1" s="125"/>
      <c r="D1" s="125"/>
      <c r="E1" s="125"/>
      <c r="F1" s="125"/>
      <c r="G1" s="125"/>
      <c r="H1" s="125"/>
      <c r="I1" s="125"/>
      <c r="J1" s="126"/>
    </row>
    <row r="2" spans="1:10" ht="52.5" thickTop="1" thickBot="1" x14ac:dyDescent="0.25">
      <c r="A2" s="63" t="s">
        <v>1</v>
      </c>
      <c r="B2" s="64" t="s">
        <v>14</v>
      </c>
      <c r="C2" s="64" t="s">
        <v>15</v>
      </c>
      <c r="D2" s="65" t="s">
        <v>8</v>
      </c>
      <c r="E2" s="65" t="s">
        <v>9</v>
      </c>
      <c r="F2" s="66" t="s">
        <v>7</v>
      </c>
      <c r="G2" s="64" t="s">
        <v>2</v>
      </c>
      <c r="H2" s="64" t="s">
        <v>0</v>
      </c>
      <c r="I2" s="64" t="s">
        <v>5</v>
      </c>
      <c r="J2" s="67" t="s">
        <v>10</v>
      </c>
    </row>
    <row r="3" spans="1:10" ht="13.5" thickTop="1" x14ac:dyDescent="0.2">
      <c r="A3" s="69"/>
      <c r="B3" s="6"/>
      <c r="C3" s="6"/>
      <c r="D3" s="12"/>
      <c r="E3" s="12"/>
      <c r="F3" s="21"/>
      <c r="G3" s="6"/>
      <c r="H3" s="6"/>
      <c r="I3" s="6"/>
      <c r="J3" s="68"/>
    </row>
    <row r="4" spans="1:10" x14ac:dyDescent="0.2">
      <c r="A4" s="92" t="s">
        <v>31</v>
      </c>
      <c r="B4" s="93">
        <v>2019</v>
      </c>
      <c r="C4" s="101">
        <v>9</v>
      </c>
      <c r="D4" s="95" t="s">
        <v>65</v>
      </c>
      <c r="E4" s="95" t="s">
        <v>66</v>
      </c>
      <c r="F4" s="103">
        <v>3.1</v>
      </c>
      <c r="G4" s="89">
        <v>1.8356481481481481E-2</v>
      </c>
      <c r="H4" s="90">
        <f t="shared" ref="H4" si="0">G4/3.1</f>
        <v>5.9214456391875744E-3</v>
      </c>
      <c r="I4" s="91">
        <f t="shared" ref="I4" si="1">60/(H4*24*60)</f>
        <v>7.0365699873896608</v>
      </c>
      <c r="J4" s="90">
        <f t="shared" ref="J4:J5" si="2">H4*3.1</f>
        <v>1.8356481481481481E-2</v>
      </c>
    </row>
    <row r="5" spans="1:10" x14ac:dyDescent="0.2">
      <c r="A5" s="92" t="s">
        <v>34</v>
      </c>
      <c r="B5" s="93">
        <v>2019</v>
      </c>
      <c r="C5" s="101">
        <v>9</v>
      </c>
      <c r="D5" s="102" t="s">
        <v>68</v>
      </c>
      <c r="E5" s="102" t="s">
        <v>69</v>
      </c>
      <c r="F5" s="103">
        <v>2.98</v>
      </c>
      <c r="G5" s="89">
        <v>1.9675925925925927E-2</v>
      </c>
      <c r="H5" s="90">
        <f>G5/2.98</f>
        <v>6.6026597066865525E-3</v>
      </c>
      <c r="I5" s="91">
        <f t="shared" ref="I5" si="3">60/(H5*24*60)</f>
        <v>6.3105882352941176</v>
      </c>
      <c r="J5" s="90">
        <f t="shared" si="2"/>
        <v>2.0468245090728313E-2</v>
      </c>
    </row>
    <row r="6" spans="1:10" x14ac:dyDescent="0.2">
      <c r="A6" s="80" t="s">
        <v>38</v>
      </c>
      <c r="B6" s="81">
        <v>2018</v>
      </c>
      <c r="C6" s="82">
        <v>10</v>
      </c>
      <c r="D6" s="83" t="s">
        <v>50</v>
      </c>
      <c r="E6" s="83" t="s">
        <v>51</v>
      </c>
      <c r="F6" s="88">
        <v>3.06</v>
      </c>
      <c r="G6" s="85">
        <v>1.5833333333333335E-2</v>
      </c>
      <c r="H6" s="7">
        <f>G6/3.06</f>
        <v>5.1742919389978215E-3</v>
      </c>
      <c r="I6" s="86">
        <f>60/(H6*24*60)</f>
        <v>8.0526315789473681</v>
      </c>
      <c r="J6" s="7">
        <f>H6*3.1</f>
        <v>1.6040305010893246E-2</v>
      </c>
    </row>
    <row r="7" spans="1:10" x14ac:dyDescent="0.2">
      <c r="A7" s="104" t="s">
        <v>37</v>
      </c>
      <c r="B7" s="105">
        <v>2016</v>
      </c>
      <c r="C7" s="106">
        <v>9</v>
      </c>
      <c r="D7" s="104" t="s">
        <v>56</v>
      </c>
      <c r="E7" s="104" t="s">
        <v>57</v>
      </c>
      <c r="F7" s="112">
        <v>3.1</v>
      </c>
      <c r="G7" s="109">
        <v>1.5740740740740743E-2</v>
      </c>
      <c r="H7" s="107">
        <f t="shared" ref="H7" si="4">G7/3.1</f>
        <v>5.0776583034647556E-3</v>
      </c>
      <c r="I7" s="108">
        <f t="shared" ref="I7" si="5">60/(H7*24*60)</f>
        <v>8.2058823529411757</v>
      </c>
      <c r="J7" s="107">
        <f t="shared" ref="J7" si="6">H7*3.1</f>
        <v>1.5740740740740743E-2</v>
      </c>
    </row>
    <row r="8" spans="1:10" x14ac:dyDescent="0.2">
      <c r="A8" s="80" t="s">
        <v>32</v>
      </c>
      <c r="B8" s="81">
        <v>2018</v>
      </c>
      <c r="C8" s="82">
        <v>11</v>
      </c>
      <c r="D8" s="83" t="s">
        <v>50</v>
      </c>
      <c r="E8" s="83" t="s">
        <v>51</v>
      </c>
      <c r="F8" s="88">
        <v>3.06</v>
      </c>
      <c r="G8" s="85">
        <v>1.5208333333333332E-2</v>
      </c>
      <c r="H8" s="7">
        <f>G8/3.06</f>
        <v>4.9700435729847494E-3</v>
      </c>
      <c r="I8" s="86">
        <f>60/(H8*24*60)</f>
        <v>8.383561643835618</v>
      </c>
      <c r="J8" s="7">
        <f>H8*3.1</f>
        <v>1.5407135076252724E-2</v>
      </c>
    </row>
    <row r="9" spans="1:10" x14ac:dyDescent="0.2">
      <c r="A9" s="92" t="s">
        <v>33</v>
      </c>
      <c r="B9" s="93">
        <v>2018</v>
      </c>
      <c r="C9" s="94">
        <v>10</v>
      </c>
      <c r="D9" s="95" t="s">
        <v>65</v>
      </c>
      <c r="E9" s="95" t="s">
        <v>66</v>
      </c>
      <c r="F9" s="103">
        <v>3.1</v>
      </c>
      <c r="G9" s="89">
        <v>1.6898148148148148E-2</v>
      </c>
      <c r="H9" s="90">
        <f t="shared" ref="H9" si="7">G9/3.1</f>
        <v>5.4510155316606929E-3</v>
      </c>
      <c r="I9" s="91">
        <f t="shared" ref="I9" si="8">60/(H9*24*60)</f>
        <v>7.6438356164383547</v>
      </c>
      <c r="J9" s="90">
        <f>H9*3.1</f>
        <v>1.6898148148148148E-2</v>
      </c>
    </row>
    <row r="10" spans="1:10" x14ac:dyDescent="0.2">
      <c r="A10" s="92" t="s">
        <v>35</v>
      </c>
      <c r="B10" s="93">
        <v>2019</v>
      </c>
      <c r="C10" s="101">
        <v>11</v>
      </c>
      <c r="D10" s="117" t="s">
        <v>70</v>
      </c>
      <c r="E10" s="117" t="s">
        <v>59</v>
      </c>
      <c r="F10" s="103">
        <v>3.1</v>
      </c>
      <c r="G10" s="118">
        <v>2.5370370370370366E-2</v>
      </c>
      <c r="H10" s="90">
        <f>G10/2.98</f>
        <v>8.5135471041511302E-3</v>
      </c>
      <c r="I10" s="116">
        <f t="shared" ref="I10" si="9">60/(H10*24*60)</f>
        <v>4.8941605839416056</v>
      </c>
      <c r="J10" s="90">
        <f t="shared" ref="J10:J12" si="10">H10*3.1</f>
        <v>2.6391996022868503E-2</v>
      </c>
    </row>
    <row r="11" spans="1:10" x14ac:dyDescent="0.2">
      <c r="A11" s="73" t="s">
        <v>39</v>
      </c>
      <c r="B11" s="74">
        <v>2017</v>
      </c>
      <c r="C11" s="75">
        <v>10</v>
      </c>
      <c r="D11" s="76" t="s">
        <v>58</v>
      </c>
      <c r="E11" s="76" t="s">
        <v>59</v>
      </c>
      <c r="F11" s="111">
        <v>3.1</v>
      </c>
      <c r="G11" s="110">
        <v>1.7083333333333336E-2</v>
      </c>
      <c r="H11" s="78">
        <f t="shared" ref="H11" si="11">G11/3</f>
        <v>5.6944444444444456E-3</v>
      </c>
      <c r="I11" s="79">
        <f>60/(H11*24*60)</f>
        <v>7.3170731707317067</v>
      </c>
      <c r="J11" s="78">
        <f>H11*3.1</f>
        <v>1.7652777777777781E-2</v>
      </c>
    </row>
    <row r="12" spans="1:10" x14ac:dyDescent="0.2">
      <c r="A12" s="92" t="s">
        <v>36</v>
      </c>
      <c r="B12" s="93">
        <v>2019</v>
      </c>
      <c r="C12" s="101">
        <v>9</v>
      </c>
      <c r="D12" s="102" t="s">
        <v>68</v>
      </c>
      <c r="E12" s="102" t="s">
        <v>69</v>
      </c>
      <c r="F12" s="103">
        <v>2.98</v>
      </c>
      <c r="G12" s="89">
        <v>1.7314814814814814E-2</v>
      </c>
      <c r="H12" s="90">
        <f>G12/2.98</f>
        <v>5.8103405418841658E-3</v>
      </c>
      <c r="I12" s="91">
        <f t="shared" ref="I12" si="12">60/(H12*24*60)</f>
        <v>7.171122994652408</v>
      </c>
      <c r="J12" s="90">
        <f t="shared" si="10"/>
        <v>1.8012055679840915E-2</v>
      </c>
    </row>
    <row r="13" spans="1:10" x14ac:dyDescent="0.2">
      <c r="A13" s="34"/>
      <c r="B13" s="6"/>
      <c r="C13" s="6"/>
      <c r="D13" s="24"/>
      <c r="E13" s="24"/>
      <c r="F13" s="19"/>
      <c r="G13" s="70"/>
      <c r="H13" s="9"/>
      <c r="I13" s="39"/>
      <c r="J13" s="33"/>
    </row>
    <row r="14" spans="1:10" x14ac:dyDescent="0.2">
      <c r="A14" s="34"/>
      <c r="B14" s="6"/>
      <c r="C14" s="6"/>
      <c r="D14" s="113" t="s">
        <v>3</v>
      </c>
      <c r="E14" s="24"/>
      <c r="F14" s="19"/>
      <c r="G14" s="27"/>
      <c r="H14" s="9"/>
      <c r="I14" s="39"/>
      <c r="J14" s="33"/>
    </row>
    <row r="15" spans="1:10" x14ac:dyDescent="0.2">
      <c r="A15" s="34"/>
      <c r="B15" s="71"/>
      <c r="C15" s="6"/>
      <c r="D15" s="25"/>
      <c r="E15" s="25"/>
      <c r="F15" s="40"/>
      <c r="G15" s="70"/>
      <c r="H15" s="9"/>
      <c r="I15" s="39"/>
      <c r="J15" s="33"/>
    </row>
    <row r="16" spans="1:10" x14ac:dyDescent="0.2">
      <c r="A16" s="34"/>
      <c r="B16" s="6"/>
      <c r="C16" s="6"/>
      <c r="D16" s="24"/>
      <c r="E16" s="24"/>
      <c r="F16" s="19"/>
      <c r="G16" s="27"/>
      <c r="H16" s="9"/>
      <c r="I16" s="39"/>
      <c r="J16" s="33"/>
    </row>
    <row r="17" spans="1:1" x14ac:dyDescent="0.2">
      <c r="A17" s="34"/>
    </row>
    <row r="23" spans="1:1" x14ac:dyDescent="0.2">
      <c r="A23" s="72"/>
    </row>
    <row r="24" spans="1:1" x14ac:dyDescent="0.2">
      <c r="A24" s="72"/>
    </row>
    <row r="25" spans="1:1" x14ac:dyDescent="0.2">
      <c r="A25" s="72"/>
    </row>
    <row r="26" spans="1:1" x14ac:dyDescent="0.2">
      <c r="A26" s="72"/>
    </row>
    <row r="27" spans="1:1" x14ac:dyDescent="0.2">
      <c r="A27" s="72"/>
    </row>
    <row r="28" spans="1:1" x14ac:dyDescent="0.2">
      <c r="A28" s="72"/>
    </row>
    <row r="29" spans="1:1" x14ac:dyDescent="0.2">
      <c r="A29" s="72"/>
    </row>
    <row r="30" spans="1:1" x14ac:dyDescent="0.2">
      <c r="A30" s="72"/>
    </row>
    <row r="31" spans="1:1" x14ac:dyDescent="0.2">
      <c r="A31" s="72"/>
    </row>
  </sheetData>
  <mergeCells count="1">
    <mergeCell ref="A1:J1"/>
  </mergeCells>
  <phoneticPr fontId="1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1048576"/>
    </sheetView>
  </sheetViews>
  <sheetFormatPr defaultColWidth="11.42578125" defaultRowHeight="12.75" x14ac:dyDescent="0.2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2019 Season</vt:lpstr>
      <vt:lpstr>Boys Personal Records</vt:lpstr>
      <vt:lpstr>Girls Personal Records</vt:lpstr>
      <vt:lpstr>Sheet1</vt:lpstr>
      <vt:lpstr>'2019 Season'!Print_Area</vt:lpstr>
    </vt:vector>
  </TitlesOfParts>
  <Company>Evergreen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rweaver</dc:creator>
  <cp:lastModifiedBy>Rusty Weaver</cp:lastModifiedBy>
  <cp:lastPrinted>2019-09-20T00:58:01Z</cp:lastPrinted>
  <dcterms:created xsi:type="dcterms:W3CDTF">2007-09-24T14:11:19Z</dcterms:created>
  <dcterms:modified xsi:type="dcterms:W3CDTF">2019-11-13T15:40:38Z</dcterms:modified>
</cp:coreProperties>
</file>