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autoCompressPictures="0" defaultThemeVersion="124226"/>
  <mc:AlternateContent xmlns:mc="http://schemas.openxmlformats.org/markup-compatibility/2006">
    <mc:Choice Requires="x15">
      <x15ac:absPath xmlns:x15ac="http://schemas.microsoft.com/office/spreadsheetml/2010/11/ac" url="C:\Users\Owner\Documents\Kids Sports\Basketball\Board\Rec Coordination\"/>
    </mc:Choice>
  </mc:AlternateContent>
  <xr:revisionPtr revIDLastSave="0" documentId="13_ncr:1_{CEAB4225-E45C-4222-AB05-3045570E6280}" xr6:coauthVersionLast="47" xr6:coauthVersionMax="47" xr10:uidLastSave="{00000000-0000-0000-0000-000000000000}"/>
  <bookViews>
    <workbookView xWindow="-28920" yWindow="-120" windowWidth="29040" windowHeight="15840" tabRatio="583" activeTab="1" xr2:uid="{00000000-000D-0000-FFFF-FFFF00000000}"/>
  </bookViews>
  <sheets>
    <sheet name="Regular Season" sheetId="6" r:id="rId1"/>
    <sheet name="Jamboree" sheetId="7" r:id="rId2"/>
    <sheet name="Gym Info" sheetId="5" r:id="rId3"/>
    <sheet name="Coach Contacts" sheetId="2" r:id="rId4"/>
  </sheets>
  <definedNames>
    <definedName name="_xlnm._FilterDatabase" localSheetId="0" hidden="1">'Regular Season'!$M$84:$O$89</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6" i="7" l="1"/>
  <c r="G75" i="7"/>
  <c r="G74" i="7"/>
  <c r="G73" i="7"/>
  <c r="G72" i="7"/>
  <c r="G71" i="7"/>
  <c r="G70" i="7"/>
  <c r="G69" i="7"/>
  <c r="G68" i="7"/>
  <c r="G67" i="7"/>
  <c r="G64" i="7"/>
  <c r="G63" i="7"/>
  <c r="G62" i="7"/>
  <c r="G61" i="7"/>
  <c r="G60" i="7"/>
  <c r="G59" i="7"/>
  <c r="G58" i="7"/>
  <c r="G57" i="7"/>
  <c r="G56" i="7"/>
  <c r="G55" i="7"/>
  <c r="N73" i="7"/>
  <c r="F73" i="7" s="1"/>
  <c r="N72" i="7"/>
  <c r="N71" i="7"/>
  <c r="F71" i="7" s="1"/>
  <c r="N70" i="7"/>
  <c r="F70" i="7" s="1"/>
  <c r="N69" i="7"/>
  <c r="F69" i="7" s="1"/>
  <c r="N68" i="7"/>
  <c r="N67" i="7"/>
  <c r="M73" i="7"/>
  <c r="M72" i="7"/>
  <c r="M71" i="7"/>
  <c r="M70" i="7"/>
  <c r="M69" i="7"/>
  <c r="M68" i="7"/>
  <c r="M67" i="7"/>
  <c r="M58" i="7"/>
  <c r="N61" i="7"/>
  <c r="F61" i="7" s="1"/>
  <c r="M61" i="7"/>
  <c r="E61" i="7" s="1"/>
  <c r="N60" i="7"/>
  <c r="M60" i="7"/>
  <c r="N59" i="7"/>
  <c r="F59" i="7" s="1"/>
  <c r="M59" i="7"/>
  <c r="E59" i="7" s="1"/>
  <c r="N58" i="7"/>
  <c r="F58" i="7" s="1"/>
  <c r="E58" i="7"/>
  <c r="N57" i="7"/>
  <c r="F57" i="7" s="1"/>
  <c r="M57" i="7"/>
  <c r="E57" i="7" s="1"/>
  <c r="N56" i="7"/>
  <c r="F56" i="7" s="1"/>
  <c r="M56" i="7"/>
  <c r="E56" i="7" s="1"/>
  <c r="N55" i="7"/>
  <c r="F55" i="7" s="1"/>
  <c r="M55" i="7"/>
  <c r="E55" i="7" s="1"/>
  <c r="F60" i="7"/>
  <c r="E60" i="7"/>
  <c r="D73" i="7"/>
  <c r="F72" i="7"/>
  <c r="D72" i="7"/>
  <c r="D71" i="7"/>
  <c r="D70" i="7"/>
  <c r="D69" i="7"/>
  <c r="F68" i="7"/>
  <c r="D68" i="7"/>
  <c r="B68" i="7"/>
  <c r="B69" i="7" s="1"/>
  <c r="B70" i="7" s="1"/>
  <c r="B71" i="7" s="1"/>
  <c r="B72" i="7" s="1"/>
  <c r="B73" i="7" s="1"/>
  <c r="D67" i="7"/>
  <c r="C55" i="7"/>
  <c r="D61" i="7"/>
  <c r="D60" i="7"/>
  <c r="D59" i="7"/>
  <c r="D58" i="7"/>
  <c r="D57" i="7"/>
  <c r="D56" i="7"/>
  <c r="B56" i="7"/>
  <c r="B57" i="7" s="1"/>
  <c r="B58" i="7" s="1"/>
  <c r="B59" i="7" s="1"/>
  <c r="B60" i="7" s="1"/>
  <c r="B61" i="7" s="1"/>
  <c r="D55" i="7"/>
  <c r="C113" i="7"/>
  <c r="C114" i="7" s="1"/>
  <c r="C115" i="7" s="1"/>
  <c r="C116" i="7" s="1"/>
  <c r="C117" i="7" s="1"/>
  <c r="C118" i="7" s="1"/>
  <c r="C119" i="7" s="1"/>
  <c r="C120" i="7" s="1"/>
  <c r="M113" i="7"/>
  <c r="E113" i="7" s="1"/>
  <c r="M140" i="7"/>
  <c r="E140" i="7" s="1"/>
  <c r="M163" i="7"/>
  <c r="E163" i="7" s="1"/>
  <c r="F114" i="7"/>
  <c r="G126" i="7"/>
  <c r="G125" i="7"/>
  <c r="G124" i="7"/>
  <c r="G123" i="7"/>
  <c r="G122" i="7"/>
  <c r="G121" i="7"/>
  <c r="G120" i="7"/>
  <c r="G119" i="7"/>
  <c r="G118" i="7"/>
  <c r="G117" i="7"/>
  <c r="G116" i="7"/>
  <c r="G115" i="7"/>
  <c r="G114" i="7"/>
  <c r="G113" i="7"/>
  <c r="F117" i="7"/>
  <c r="M117" i="7"/>
  <c r="E117" i="7" s="1"/>
  <c r="M114" i="7"/>
  <c r="E114" i="7" s="1"/>
  <c r="N115" i="7"/>
  <c r="N113" i="7"/>
  <c r="F113" i="7" s="1"/>
  <c r="N124" i="7"/>
  <c r="F124" i="7" s="1"/>
  <c r="M124" i="7"/>
  <c r="E124" i="7" s="1"/>
  <c r="N123" i="7"/>
  <c r="F123" i="7" s="1"/>
  <c r="M123" i="7"/>
  <c r="E123" i="7" s="1"/>
  <c r="N122" i="7"/>
  <c r="F122" i="7" s="1"/>
  <c r="M122" i="7"/>
  <c r="E122" i="7" s="1"/>
  <c r="N121" i="7"/>
  <c r="F121" i="7" s="1"/>
  <c r="M121" i="7"/>
  <c r="E121" i="7" s="1"/>
  <c r="N120" i="7"/>
  <c r="F120" i="7" s="1"/>
  <c r="M120" i="7"/>
  <c r="E120" i="7" s="1"/>
  <c r="N118" i="7"/>
  <c r="F118" i="7" s="1"/>
  <c r="M118" i="7"/>
  <c r="E118" i="7" s="1"/>
  <c r="N116" i="7"/>
  <c r="F116" i="7" s="1"/>
  <c r="M116" i="7"/>
  <c r="E116" i="7" s="1"/>
  <c r="F115" i="7"/>
  <c r="M115" i="7"/>
  <c r="E115" i="7" s="1"/>
  <c r="D124" i="7"/>
  <c r="D123" i="7"/>
  <c r="D122" i="7"/>
  <c r="D121" i="7"/>
  <c r="D120" i="7"/>
  <c r="D118" i="7"/>
  <c r="D117" i="7"/>
  <c r="D116" i="7"/>
  <c r="D115" i="7"/>
  <c r="D114" i="7"/>
  <c r="B114" i="7"/>
  <c r="B115" i="7" s="1"/>
  <c r="B116" i="7" s="1"/>
  <c r="B117" i="7" s="1"/>
  <c r="B118" i="7" s="1"/>
  <c r="B120" i="7" s="1"/>
  <c r="B121" i="7" s="1"/>
  <c r="B122" i="7" s="1"/>
  <c r="B123" i="7" s="1"/>
  <c r="B124" i="7" s="1"/>
  <c r="D113" i="7"/>
  <c r="G99" i="7"/>
  <c r="G98" i="7"/>
  <c r="G97" i="7"/>
  <c r="G96" i="7"/>
  <c r="G95" i="7"/>
  <c r="G94" i="7"/>
  <c r="G93" i="7"/>
  <c r="G92" i="7"/>
  <c r="G91" i="7"/>
  <c r="G90" i="7"/>
  <c r="G149" i="7"/>
  <c r="G148" i="7"/>
  <c r="G147" i="7"/>
  <c r="G146" i="7"/>
  <c r="G145" i="7"/>
  <c r="G144" i="7"/>
  <c r="G143" i="7"/>
  <c r="G142" i="7"/>
  <c r="G141" i="7"/>
  <c r="G140" i="7"/>
  <c r="N96" i="7"/>
  <c r="F96" i="7" s="1"/>
  <c r="M96" i="7"/>
  <c r="E96" i="7" s="1"/>
  <c r="D96" i="7"/>
  <c r="N95" i="7"/>
  <c r="F95" i="7" s="1"/>
  <c r="M95" i="7"/>
  <c r="E95" i="7" s="1"/>
  <c r="D95" i="7"/>
  <c r="N94" i="7"/>
  <c r="F94" i="7" s="1"/>
  <c r="M94" i="7"/>
  <c r="E94" i="7" s="1"/>
  <c r="D94" i="7"/>
  <c r="N93" i="7"/>
  <c r="F93" i="7" s="1"/>
  <c r="M93" i="7"/>
  <c r="E93" i="7" s="1"/>
  <c r="D93" i="7"/>
  <c r="N92" i="7"/>
  <c r="F92" i="7" s="1"/>
  <c r="M92" i="7"/>
  <c r="E92" i="7" s="1"/>
  <c r="D92" i="7"/>
  <c r="N91" i="7"/>
  <c r="F91" i="7" s="1"/>
  <c r="M91" i="7"/>
  <c r="E91" i="7" s="1"/>
  <c r="D91" i="7"/>
  <c r="B91" i="7"/>
  <c r="B92" i="7" s="1"/>
  <c r="B93" i="7" s="1"/>
  <c r="B94" i="7" s="1"/>
  <c r="B95" i="7" s="1"/>
  <c r="B96" i="7" s="1"/>
  <c r="N90" i="7"/>
  <c r="F90" i="7" s="1"/>
  <c r="M90" i="7"/>
  <c r="E90" i="7" s="1"/>
  <c r="D90" i="7"/>
  <c r="C90" i="7"/>
  <c r="C91" i="7" s="1"/>
  <c r="C92" i="7" s="1"/>
  <c r="C93" i="7" s="1"/>
  <c r="C94" i="7" s="1"/>
  <c r="C95" i="7" s="1"/>
  <c r="C96" i="7" s="1"/>
  <c r="C97" i="7" s="1"/>
  <c r="C98" i="7" s="1"/>
  <c r="C99" i="7" s="1"/>
  <c r="F82" i="7" s="1"/>
  <c r="C140" i="7"/>
  <c r="C141" i="7" s="1"/>
  <c r="C142" i="7" s="1"/>
  <c r="C143" i="7" s="1"/>
  <c r="C144" i="7" s="1"/>
  <c r="C145" i="7" s="1"/>
  <c r="C146" i="7" s="1"/>
  <c r="C147" i="7" s="1"/>
  <c r="C148" i="7" s="1"/>
  <c r="C149" i="7" s="1"/>
  <c r="F132" i="7" s="1"/>
  <c r="N146" i="7"/>
  <c r="F146" i="7" s="1"/>
  <c r="N145" i="7"/>
  <c r="F145" i="7" s="1"/>
  <c r="M145" i="7"/>
  <c r="E145" i="7" s="1"/>
  <c r="N144" i="7"/>
  <c r="F144" i="7" s="1"/>
  <c r="M144" i="7"/>
  <c r="E144" i="7" s="1"/>
  <c r="N143" i="7"/>
  <c r="F143" i="7" s="1"/>
  <c r="M143" i="7"/>
  <c r="E143" i="7" s="1"/>
  <c r="N142" i="7"/>
  <c r="F142" i="7" s="1"/>
  <c r="M142" i="7"/>
  <c r="E142" i="7" s="1"/>
  <c r="N141" i="7"/>
  <c r="F141" i="7" s="1"/>
  <c r="M141" i="7"/>
  <c r="E141" i="7" s="1"/>
  <c r="N140" i="7"/>
  <c r="F140" i="7" s="1"/>
  <c r="M146" i="7"/>
  <c r="E146" i="7" s="1"/>
  <c r="D146" i="7"/>
  <c r="D145" i="7"/>
  <c r="D144" i="7"/>
  <c r="D143" i="7"/>
  <c r="D142" i="7"/>
  <c r="D141" i="7"/>
  <c r="B141" i="7"/>
  <c r="B142" i="7" s="1"/>
  <c r="B143" i="7" s="1"/>
  <c r="B144" i="7" s="1"/>
  <c r="B145" i="7" s="1"/>
  <c r="B146" i="7" s="1"/>
  <c r="D140" i="7"/>
  <c r="G174" i="7"/>
  <c r="G173" i="7"/>
  <c r="G172" i="7"/>
  <c r="G171" i="7"/>
  <c r="G170" i="7"/>
  <c r="G169" i="7"/>
  <c r="G168" i="7"/>
  <c r="G167" i="7"/>
  <c r="G166" i="7"/>
  <c r="G165" i="7"/>
  <c r="G164" i="7"/>
  <c r="G163" i="7"/>
  <c r="N172" i="7"/>
  <c r="F172" i="7" s="1"/>
  <c r="M172" i="7"/>
  <c r="E172" i="7" s="1"/>
  <c r="N171" i="7"/>
  <c r="F171" i="7" s="1"/>
  <c r="M171" i="7"/>
  <c r="E171" i="7" s="1"/>
  <c r="N170" i="7"/>
  <c r="M170" i="7"/>
  <c r="N169" i="7"/>
  <c r="F169" i="7" s="1"/>
  <c r="M169" i="7"/>
  <c r="E169" i="7" s="1"/>
  <c r="N167" i="7"/>
  <c r="F167" i="7" s="1"/>
  <c r="M167" i="7"/>
  <c r="E167" i="7" s="1"/>
  <c r="N166" i="7"/>
  <c r="F166" i="7" s="1"/>
  <c r="M166" i="7"/>
  <c r="E166" i="7" s="1"/>
  <c r="N165" i="7"/>
  <c r="M165" i="7"/>
  <c r="E165" i="7" s="1"/>
  <c r="N164" i="7"/>
  <c r="F164" i="7" s="1"/>
  <c r="M164" i="7"/>
  <c r="E164" i="7" s="1"/>
  <c r="N163" i="7"/>
  <c r="F163" i="7" s="1"/>
  <c r="F170" i="7"/>
  <c r="F165" i="7"/>
  <c r="E170" i="7"/>
  <c r="D172" i="7"/>
  <c r="D171" i="7"/>
  <c r="D170" i="7"/>
  <c r="D169" i="7"/>
  <c r="D167" i="7"/>
  <c r="D166" i="7"/>
  <c r="D165" i="7"/>
  <c r="D164" i="7"/>
  <c r="B164" i="7"/>
  <c r="B165" i="7" s="1"/>
  <c r="B166" i="7" s="1"/>
  <c r="B167" i="7" s="1"/>
  <c r="B169" i="7" s="1"/>
  <c r="B170" i="7" s="1"/>
  <c r="B171" i="7" s="1"/>
  <c r="B172" i="7" s="1"/>
  <c r="D163" i="7"/>
  <c r="C163" i="7"/>
  <c r="C164" i="7" s="1"/>
  <c r="C165" i="7" s="1"/>
  <c r="C166" i="7" s="1"/>
  <c r="C167" i="7" s="1"/>
  <c r="C168" i="7" s="1"/>
  <c r="C169" i="7" s="1"/>
  <c r="F80" i="7" l="1"/>
  <c r="F43" i="7"/>
  <c r="E73" i="7"/>
  <c r="F67" i="7"/>
  <c r="E68" i="7"/>
  <c r="E70" i="7"/>
  <c r="F130" i="7"/>
  <c r="F103" i="7"/>
  <c r="F153" i="7"/>
  <c r="C56" i="7"/>
  <c r="C121" i="7"/>
  <c r="C122" i="7" s="1"/>
  <c r="C123" i="7" s="1"/>
  <c r="C124" i="7" s="1"/>
  <c r="C125" i="7" s="1"/>
  <c r="C126" i="7" s="1"/>
  <c r="F105" i="7" s="1"/>
  <c r="C170" i="7"/>
  <c r="C171" i="7" s="1"/>
  <c r="C172" i="7" s="1"/>
  <c r="C173" i="7" s="1"/>
  <c r="C174" i="7" s="1"/>
  <c r="F155" i="7" s="1"/>
  <c r="C57" i="7" l="1"/>
  <c r="C58" i="7" s="1"/>
  <c r="C59" i="7"/>
  <c r="C60" i="7" l="1"/>
  <c r="C61" i="7" s="1"/>
  <c r="C62" i="7" s="1"/>
  <c r="C63" i="7"/>
  <c r="C64" i="7" s="1"/>
  <c r="C67" i="7" s="1"/>
  <c r="C68" i="7" s="1"/>
  <c r="E69" i="7"/>
  <c r="E72" i="7"/>
  <c r="E67" i="7"/>
  <c r="E71" i="7"/>
  <c r="C69" i="7" l="1"/>
  <c r="C70" i="7" s="1"/>
  <c r="C71" i="7"/>
  <c r="C72" i="7" s="1"/>
  <c r="C73" i="7" s="1"/>
  <c r="C74" i="7" l="1"/>
  <c r="C75" i="7"/>
  <c r="C76" i="7" s="1"/>
  <c r="F45" i="7" s="1"/>
  <c r="J7" i="2" l="1"/>
  <c r="K7" i="2"/>
  <c r="L7" i="2"/>
  <c r="M7" i="2"/>
  <c r="N7" i="2"/>
  <c r="I7" i="2"/>
  <c r="AF148" i="6"/>
  <c r="AB148" i="6"/>
  <c r="X148" i="6"/>
  <c r="T148" i="6"/>
  <c r="P148" i="6"/>
  <c r="L148" i="6"/>
  <c r="H148" i="6"/>
  <c r="D148" i="6"/>
  <c r="Q6" i="2"/>
  <c r="Q5" i="2"/>
  <c r="Q4" i="2"/>
  <c r="D80" i="6"/>
  <c r="D79" i="6"/>
  <c r="D78" i="6"/>
  <c r="D77" i="6"/>
  <c r="D76" i="6"/>
  <c r="D75" i="6"/>
  <c r="D74" i="6"/>
  <c r="D73" i="6"/>
  <c r="D72" i="6"/>
  <c r="D71" i="6"/>
  <c r="H80" i="6"/>
  <c r="H79" i="6"/>
  <c r="H78" i="6"/>
  <c r="H77" i="6"/>
  <c r="H76" i="6"/>
  <c r="H75" i="6"/>
  <c r="H74" i="6"/>
  <c r="H73" i="6"/>
  <c r="H72" i="6"/>
  <c r="H71" i="6"/>
  <c r="L80" i="6"/>
  <c r="L79" i="6"/>
  <c r="L78" i="6"/>
  <c r="L77" i="6"/>
  <c r="L76" i="6"/>
  <c r="L75" i="6"/>
  <c r="L74" i="6"/>
  <c r="L73" i="6"/>
  <c r="L72" i="6"/>
  <c r="P80" i="6"/>
  <c r="P79" i="6"/>
  <c r="P78" i="6"/>
  <c r="P77" i="6"/>
  <c r="P76" i="6"/>
  <c r="P75" i="6"/>
  <c r="P74" i="6"/>
  <c r="P73" i="6"/>
  <c r="P72" i="6"/>
  <c r="P71" i="6"/>
  <c r="P70" i="6"/>
  <c r="AB80" i="6"/>
  <c r="AB79" i="6"/>
  <c r="AB78" i="6"/>
  <c r="AB77" i="6"/>
  <c r="AB76" i="6"/>
  <c r="AB75" i="6"/>
  <c r="AB74" i="6"/>
  <c r="AB73" i="6"/>
  <c r="AB72" i="6"/>
  <c r="AB68" i="6"/>
  <c r="X80" i="6"/>
  <c r="X79" i="6"/>
  <c r="X78" i="6"/>
  <c r="X77" i="6"/>
  <c r="X76" i="6"/>
  <c r="X75" i="6"/>
  <c r="X74" i="6"/>
  <c r="X73" i="6"/>
  <c r="X72" i="6"/>
  <c r="X71" i="6"/>
  <c r="T80" i="6"/>
  <c r="T79" i="6"/>
  <c r="T78" i="6"/>
  <c r="T77" i="6"/>
  <c r="T76" i="6"/>
  <c r="T75" i="6"/>
  <c r="T74" i="6"/>
  <c r="T73" i="6"/>
  <c r="T72" i="6"/>
  <c r="T71" i="6"/>
  <c r="L70" i="6"/>
  <c r="P17" i="6"/>
  <c r="Q7" i="2" l="1"/>
  <c r="X13" i="6"/>
  <c r="X9" i="6"/>
  <c r="P9" i="6"/>
  <c r="P10" i="6"/>
  <c r="P90" i="6"/>
  <c r="AI97" i="6"/>
  <c r="AI96" i="6"/>
  <c r="AI95" i="6"/>
  <c r="AI94" i="6"/>
  <c r="AI93" i="6"/>
  <c r="AI92" i="6"/>
  <c r="AI91" i="6"/>
  <c r="AI90" i="6"/>
  <c r="AI89" i="6"/>
  <c r="AI88" i="6"/>
  <c r="AI87" i="6"/>
  <c r="AI86" i="6"/>
  <c r="AI85" i="6"/>
  <c r="AI84" i="6"/>
  <c r="AI78" i="6"/>
  <c r="AI77" i="6"/>
  <c r="AI76" i="6"/>
  <c r="AI75" i="6"/>
  <c r="AI74" i="6"/>
  <c r="AI73" i="6"/>
  <c r="AI72" i="6"/>
  <c r="AI71" i="6"/>
  <c r="AI70" i="6"/>
  <c r="AI69" i="6"/>
  <c r="AI68" i="6"/>
  <c r="AI67" i="6"/>
  <c r="AI66" i="6"/>
  <c r="AI65" i="6"/>
  <c r="AG26" i="6"/>
  <c r="AG45" i="6" s="1"/>
  <c r="AG64" i="6" s="1"/>
  <c r="AG83" i="6" s="1"/>
  <c r="I26" i="6"/>
  <c r="I45" i="6" s="1"/>
  <c r="I64" i="6" s="1"/>
  <c r="I83" i="6" s="1"/>
  <c r="M26" i="6"/>
  <c r="M45" i="6" s="1"/>
  <c r="M64" i="6" s="1"/>
  <c r="M83" i="6" s="1"/>
  <c r="Q26" i="6"/>
  <c r="Q45" i="6" s="1"/>
  <c r="Q64" i="6" s="1"/>
  <c r="Q83" i="6" s="1"/>
  <c r="U26" i="6"/>
  <c r="U45" i="6" s="1"/>
  <c r="U64" i="6" s="1"/>
  <c r="U83" i="6" s="1"/>
  <c r="Y26" i="6"/>
  <c r="Y45" i="6" s="1"/>
  <c r="Y64" i="6" s="1"/>
  <c r="Y83" i="6" s="1"/>
  <c r="AC26" i="6"/>
  <c r="AC45" i="6" s="1"/>
  <c r="AC64" i="6" s="1"/>
  <c r="AC83" i="6" s="1"/>
  <c r="E26" i="6"/>
  <c r="E45" i="6" s="1"/>
  <c r="E64" i="6" s="1"/>
  <c r="E83" i="6" s="1"/>
  <c r="A26" i="6"/>
  <c r="A45" i="6" s="1"/>
  <c r="A64" i="6" s="1"/>
  <c r="A83" i="6" s="1"/>
  <c r="O6" i="2"/>
  <c r="O5" i="2"/>
  <c r="O4" i="2"/>
  <c r="AZ97" i="6" l="1"/>
  <c r="AZ84" i="6"/>
  <c r="AZ91" i="6"/>
  <c r="AZ92" i="6"/>
  <c r="AZ85" i="6"/>
  <c r="AZ86" i="6"/>
  <c r="AZ89" i="6"/>
  <c r="AZ90" i="6"/>
  <c r="AZ93" i="6"/>
  <c r="AZ94" i="6"/>
  <c r="AZ87" i="6"/>
  <c r="AZ88" i="6"/>
  <c r="AZ95" i="6"/>
  <c r="AZ96" i="6"/>
  <c r="AZ65" i="6"/>
  <c r="AZ67" i="6"/>
  <c r="AZ69" i="6"/>
  <c r="AZ71" i="6"/>
  <c r="AZ73" i="6"/>
  <c r="AZ75" i="6"/>
  <c r="AZ77" i="6"/>
  <c r="AZ66" i="6"/>
  <c r="AZ68" i="6"/>
  <c r="AZ70" i="6"/>
  <c r="AZ72" i="6"/>
  <c r="AZ74" i="6"/>
  <c r="AZ76" i="6"/>
  <c r="AZ78" i="6"/>
  <c r="AF131" i="6" l="1"/>
  <c r="AB131" i="6"/>
  <c r="X131" i="6"/>
  <c r="T131" i="6"/>
  <c r="P131" i="6"/>
  <c r="L131" i="6"/>
  <c r="H131" i="6"/>
  <c r="D131" i="6"/>
  <c r="D149" i="6"/>
  <c r="AF149" i="6"/>
  <c r="AB149" i="6"/>
  <c r="X149" i="6"/>
  <c r="T149" i="6"/>
  <c r="P149" i="6"/>
  <c r="L149" i="6"/>
  <c r="H149" i="6"/>
  <c r="T48" i="6" l="1"/>
  <c r="T14" i="6"/>
  <c r="T18" i="6"/>
  <c r="T17" i="6"/>
  <c r="T15" i="6"/>
  <c r="T47" i="6"/>
  <c r="T23" i="6"/>
  <c r="T22" i="6"/>
  <c r="T11" i="6"/>
  <c r="T13" i="6"/>
  <c r="T10" i="6"/>
  <c r="P67" i="6"/>
  <c r="P68" i="6"/>
  <c r="P66" i="6"/>
  <c r="P69" i="6"/>
  <c r="P32" i="6"/>
  <c r="P35" i="6"/>
  <c r="H23" i="6"/>
  <c r="H22" i="6"/>
  <c r="H21" i="6"/>
  <c r="H20" i="6"/>
  <c r="AF79" i="6"/>
  <c r="AF78" i="6"/>
  <c r="AF72" i="6"/>
  <c r="AF71" i="6"/>
  <c r="AF70" i="6"/>
  <c r="AF69" i="6"/>
  <c r="AF67" i="6"/>
  <c r="AF68" i="6"/>
  <c r="AF66" i="6"/>
  <c r="AB66" i="6"/>
  <c r="AB71" i="6"/>
  <c r="AB67" i="6"/>
  <c r="AB70" i="6"/>
  <c r="AB69" i="6"/>
  <c r="X68" i="6"/>
  <c r="X67" i="6"/>
  <c r="X66" i="6"/>
  <c r="X70" i="6"/>
  <c r="X69" i="6"/>
  <c r="T70" i="6"/>
  <c r="T66" i="6"/>
  <c r="T68" i="6"/>
  <c r="T69" i="6"/>
  <c r="T67" i="6"/>
  <c r="L71" i="6"/>
  <c r="L69" i="6"/>
  <c r="AF147" i="6" l="1"/>
  <c r="AB147" i="6"/>
  <c r="X147" i="6"/>
  <c r="T147" i="6"/>
  <c r="P147" i="6"/>
  <c r="L147" i="6"/>
  <c r="H147" i="6"/>
  <c r="D147" i="6"/>
  <c r="AC114" i="6"/>
  <c r="Y114" i="6"/>
  <c r="U114" i="6"/>
  <c r="Q114" i="6"/>
  <c r="M114" i="6"/>
  <c r="I114" i="6"/>
  <c r="E114" i="6"/>
  <c r="A114" i="6"/>
  <c r="D66" i="6" l="1"/>
  <c r="D69" i="6"/>
  <c r="D68" i="6"/>
  <c r="D70" i="6"/>
  <c r="H66" i="6"/>
  <c r="H67" i="6"/>
  <c r="H68" i="6"/>
  <c r="H70" i="6"/>
  <c r="AF86" i="6"/>
  <c r="AF87" i="6"/>
  <c r="AF88" i="6"/>
  <c r="AF89" i="6"/>
  <c r="AF90" i="6"/>
  <c r="AF91" i="6"/>
  <c r="AF92" i="6"/>
  <c r="AB87" i="6"/>
  <c r="AB88" i="6"/>
  <c r="AB92" i="6"/>
  <c r="AB93" i="6"/>
  <c r="AB94" i="6"/>
  <c r="AB95" i="6"/>
  <c r="AB98" i="6"/>
  <c r="AB86" i="6"/>
  <c r="AB89" i="6"/>
  <c r="X88" i="6"/>
  <c r="X89" i="6"/>
  <c r="X91" i="6"/>
  <c r="X92" i="6"/>
  <c r="X85" i="6"/>
  <c r="X86" i="6"/>
  <c r="X87" i="6"/>
  <c r="X93" i="6"/>
  <c r="T86" i="6"/>
  <c r="T87" i="6"/>
  <c r="T88" i="6"/>
  <c r="T89" i="6"/>
  <c r="T90" i="6"/>
  <c r="T91" i="6"/>
  <c r="T92" i="6"/>
  <c r="P87" i="6"/>
  <c r="P88" i="6"/>
  <c r="P89" i="6"/>
  <c r="P86" i="6"/>
  <c r="P91" i="6"/>
  <c r="P92" i="6"/>
  <c r="L86" i="6"/>
  <c r="L88" i="6"/>
  <c r="L89" i="6"/>
  <c r="L85" i="6"/>
  <c r="L90" i="6"/>
  <c r="L91" i="6"/>
  <c r="L92" i="6"/>
  <c r="H86" i="6"/>
  <c r="H87" i="6"/>
  <c r="H89" i="6"/>
  <c r="H88" i="6"/>
  <c r="H90" i="6"/>
  <c r="H91" i="6"/>
  <c r="H92" i="6"/>
  <c r="D86" i="6"/>
  <c r="D85" i="6"/>
  <c r="AC117" i="6" l="1"/>
  <c r="AC116" i="6"/>
  <c r="AC115" i="6"/>
  <c r="AC113" i="6"/>
  <c r="AC112" i="6"/>
  <c r="AC111" i="6"/>
  <c r="AC110" i="6"/>
  <c r="Y117" i="6"/>
  <c r="Y116" i="6"/>
  <c r="Y115" i="6"/>
  <c r="Y113" i="6"/>
  <c r="Y112" i="6"/>
  <c r="Y111" i="6"/>
  <c r="Y110" i="6"/>
  <c r="U117" i="6"/>
  <c r="U116" i="6"/>
  <c r="U115" i="6"/>
  <c r="U113" i="6"/>
  <c r="U112" i="6"/>
  <c r="U111" i="6"/>
  <c r="U110" i="6"/>
  <c r="Q117" i="6"/>
  <c r="Q116" i="6"/>
  <c r="Q115" i="6"/>
  <c r="Q113" i="6"/>
  <c r="Q112" i="6"/>
  <c r="Q111" i="6"/>
  <c r="Q110" i="6"/>
  <c r="M117" i="6"/>
  <c r="M116" i="6"/>
  <c r="M115" i="6"/>
  <c r="M113" i="6"/>
  <c r="M112" i="6"/>
  <c r="M111" i="6"/>
  <c r="M110" i="6"/>
  <c r="I117" i="6"/>
  <c r="I116" i="6"/>
  <c r="I115" i="6"/>
  <c r="I113" i="6"/>
  <c r="I112" i="6"/>
  <c r="I111" i="6"/>
  <c r="I110" i="6"/>
  <c r="E117" i="6"/>
  <c r="E116" i="6"/>
  <c r="E115" i="6"/>
  <c r="E112" i="6"/>
  <c r="E111" i="6"/>
  <c r="E110" i="6"/>
  <c r="E113" i="6"/>
  <c r="AI59" i="6"/>
  <c r="AI58" i="6"/>
  <c r="AI57" i="6"/>
  <c r="AI56" i="6"/>
  <c r="AI55" i="6"/>
  <c r="AI40" i="6"/>
  <c r="AI39" i="6"/>
  <c r="AI38" i="6"/>
  <c r="AZ38" i="6" s="1"/>
  <c r="AI37" i="6"/>
  <c r="AI36" i="6"/>
  <c r="AI35" i="6"/>
  <c r="AI34" i="6"/>
  <c r="AI33" i="6"/>
  <c r="AI32" i="6"/>
  <c r="L20" i="2"/>
  <c r="H19" i="6"/>
  <c r="H18" i="6"/>
  <c r="H17" i="6"/>
  <c r="H15" i="6"/>
  <c r="H12" i="6"/>
  <c r="H10" i="6"/>
  <c r="H13" i="6"/>
  <c r="H16" i="6"/>
  <c r="H14" i="6"/>
  <c r="H11" i="6"/>
  <c r="H9" i="6"/>
  <c r="D99" i="6"/>
  <c r="L67" i="6"/>
  <c r="L68" i="6"/>
  <c r="L66" i="6"/>
  <c r="H69" i="6"/>
  <c r="D67" i="6"/>
  <c r="AF61" i="6"/>
  <c r="AF60" i="6"/>
  <c r="AF59" i="6"/>
  <c r="AF58" i="6"/>
  <c r="AF50" i="6"/>
  <c r="AF57" i="6"/>
  <c r="AF49" i="6"/>
  <c r="AF51" i="6"/>
  <c r="AF56" i="6"/>
  <c r="AF47" i="6"/>
  <c r="AF55" i="6"/>
  <c r="AF54" i="6"/>
  <c r="AF52" i="6"/>
  <c r="AF48" i="6"/>
  <c r="AF53" i="6"/>
  <c r="AB61" i="6"/>
  <c r="AB60" i="6"/>
  <c r="AB49" i="6"/>
  <c r="AB53" i="6"/>
  <c r="AB47" i="6"/>
  <c r="AB54" i="6"/>
  <c r="AB52" i="6"/>
  <c r="AB55" i="6"/>
  <c r="AB51" i="6"/>
  <c r="AB59" i="6"/>
  <c r="AB48" i="6"/>
  <c r="AB50" i="6"/>
  <c r="AB58" i="6"/>
  <c r="AB57" i="6"/>
  <c r="AB56" i="6"/>
  <c r="X61" i="6"/>
  <c r="X48" i="6"/>
  <c r="X55" i="6"/>
  <c r="X60" i="6"/>
  <c r="X53" i="6"/>
  <c r="X47" i="6"/>
  <c r="X50" i="6"/>
  <c r="X54" i="6"/>
  <c r="X52" i="6"/>
  <c r="X51" i="6"/>
  <c r="X59" i="6"/>
  <c r="X49" i="6"/>
  <c r="X58" i="6"/>
  <c r="X57" i="6"/>
  <c r="X56" i="6"/>
  <c r="T61" i="6"/>
  <c r="T60" i="6"/>
  <c r="T59" i="6"/>
  <c r="T58" i="6"/>
  <c r="T57" i="6"/>
  <c r="T56" i="6"/>
  <c r="T55" i="6"/>
  <c r="T54" i="6"/>
  <c r="T49" i="6"/>
  <c r="T53" i="6"/>
  <c r="T52" i="6"/>
  <c r="T50" i="6"/>
  <c r="T51" i="6"/>
  <c r="P61" i="6"/>
  <c r="P60" i="6"/>
  <c r="P59" i="6"/>
  <c r="P58" i="6"/>
  <c r="P57" i="6"/>
  <c r="P56" i="6"/>
  <c r="P52" i="6"/>
  <c r="P49" i="6"/>
  <c r="P54" i="6"/>
  <c r="P53" i="6"/>
  <c r="P51" i="6"/>
  <c r="P55" i="6"/>
  <c r="P48" i="6"/>
  <c r="P47" i="6"/>
  <c r="P50" i="6"/>
  <c r="L61" i="6"/>
  <c r="L60" i="6"/>
  <c r="L59" i="6"/>
  <c r="L58" i="6"/>
  <c r="L57" i="6"/>
  <c r="L56" i="6"/>
  <c r="L50" i="6"/>
  <c r="L54" i="6"/>
  <c r="L53" i="6"/>
  <c r="L51" i="6"/>
  <c r="L47" i="6"/>
  <c r="L52" i="6"/>
  <c r="L49" i="6"/>
  <c r="L48" i="6"/>
  <c r="L55" i="6"/>
  <c r="H61" i="6"/>
  <c r="H60" i="6"/>
  <c r="H59" i="6"/>
  <c r="H58" i="6"/>
  <c r="H57" i="6"/>
  <c r="H56" i="6"/>
  <c r="H55" i="6"/>
  <c r="H54" i="6"/>
  <c r="H52" i="6"/>
  <c r="H49" i="6"/>
  <c r="H48" i="6"/>
  <c r="H47" i="6"/>
  <c r="H51" i="6"/>
  <c r="H50" i="6"/>
  <c r="H53" i="6"/>
  <c r="D61" i="6"/>
  <c r="D60" i="6"/>
  <c r="D48" i="6"/>
  <c r="D59" i="6"/>
  <c r="D58" i="6"/>
  <c r="D57" i="6"/>
  <c r="D56" i="6"/>
  <c r="D55" i="6"/>
  <c r="D54" i="6"/>
  <c r="D53" i="6"/>
  <c r="D52" i="6"/>
  <c r="D51" i="6"/>
  <c r="D47" i="6"/>
  <c r="D50" i="6"/>
  <c r="D49" i="6"/>
  <c r="AF42" i="6"/>
  <c r="AF41" i="6"/>
  <c r="AF40" i="6"/>
  <c r="AF39" i="6"/>
  <c r="AF38" i="6"/>
  <c r="AF37" i="6"/>
  <c r="AF36" i="6"/>
  <c r="AF31" i="6"/>
  <c r="AF30" i="6"/>
  <c r="AF33" i="6"/>
  <c r="AF35" i="6"/>
  <c r="AF28" i="6"/>
  <c r="AF34" i="6"/>
  <c r="AF29" i="6"/>
  <c r="AF32" i="6"/>
  <c r="AB42" i="6"/>
  <c r="AB41" i="6"/>
  <c r="AB40" i="6"/>
  <c r="AB39" i="6"/>
  <c r="AB38" i="6"/>
  <c r="AB28" i="6"/>
  <c r="AB37" i="6"/>
  <c r="AB32" i="6"/>
  <c r="AB35" i="6"/>
  <c r="AB30" i="6"/>
  <c r="AB29" i="6"/>
  <c r="AB36" i="6"/>
  <c r="AB33" i="6"/>
  <c r="AB31" i="6"/>
  <c r="AB34" i="6"/>
  <c r="X42" i="6"/>
  <c r="X41" i="6"/>
  <c r="X40" i="6"/>
  <c r="X39" i="6"/>
  <c r="X38" i="6"/>
  <c r="X37" i="6"/>
  <c r="X33" i="6"/>
  <c r="X28" i="6"/>
  <c r="X34" i="6"/>
  <c r="X36" i="6"/>
  <c r="X30" i="6"/>
  <c r="X35" i="6"/>
  <c r="X32" i="6"/>
  <c r="X29" i="6"/>
  <c r="X31" i="6"/>
  <c r="T42" i="6"/>
  <c r="T41" i="6"/>
  <c r="T40" i="6"/>
  <c r="T39" i="6"/>
  <c r="T38" i="6"/>
  <c r="T37" i="6"/>
  <c r="T36" i="6"/>
  <c r="T35" i="6"/>
  <c r="T34" i="6"/>
  <c r="T33" i="6"/>
  <c r="T32" i="6"/>
  <c r="T30" i="6"/>
  <c r="T29" i="6"/>
  <c r="T28" i="6"/>
  <c r="T31" i="6"/>
  <c r="P42" i="6"/>
  <c r="P41" i="6"/>
  <c r="P40" i="6"/>
  <c r="P39" i="6"/>
  <c r="P37" i="6"/>
  <c r="P36" i="6"/>
  <c r="P34" i="6"/>
  <c r="P33" i="6"/>
  <c r="P31" i="6"/>
  <c r="P28" i="6"/>
  <c r="P29" i="6"/>
  <c r="P30" i="6"/>
  <c r="L42" i="6"/>
  <c r="L41" i="6"/>
  <c r="L40" i="6"/>
  <c r="L39" i="6"/>
  <c r="L38" i="6"/>
  <c r="L37" i="6"/>
  <c r="L36" i="6"/>
  <c r="L31" i="6"/>
  <c r="L33" i="6"/>
  <c r="L30" i="6"/>
  <c r="L34" i="6"/>
  <c r="L29" i="6"/>
  <c r="L28" i="6"/>
  <c r="L32" i="6"/>
  <c r="L35" i="6"/>
  <c r="H42" i="6"/>
  <c r="H41" i="6"/>
  <c r="H40" i="6"/>
  <c r="H39" i="6"/>
  <c r="H38" i="6"/>
  <c r="H37" i="6"/>
  <c r="H36" i="6"/>
  <c r="H35" i="6"/>
  <c r="H34" i="6"/>
  <c r="H33" i="6"/>
  <c r="H32" i="6"/>
  <c r="H29" i="6"/>
  <c r="H31" i="6"/>
  <c r="H28" i="6"/>
  <c r="H30" i="6"/>
  <c r="AF23" i="6"/>
  <c r="AF22" i="6"/>
  <c r="AF17" i="6"/>
  <c r="AF18" i="6"/>
  <c r="AF13" i="6"/>
  <c r="AF16" i="6"/>
  <c r="AF19" i="6"/>
  <c r="AF12" i="6"/>
  <c r="AF11" i="6"/>
  <c r="AF10" i="6"/>
  <c r="AF21" i="6"/>
  <c r="AF9" i="6"/>
  <c r="AF14" i="6"/>
  <c r="AF15" i="6"/>
  <c r="AF20" i="6"/>
  <c r="AB23" i="6"/>
  <c r="AB22" i="6"/>
  <c r="AB17" i="6"/>
  <c r="AB13" i="6"/>
  <c r="AB19" i="6"/>
  <c r="AB18" i="6"/>
  <c r="AB9" i="6"/>
  <c r="AB20" i="6"/>
  <c r="AB15" i="6"/>
  <c r="AB21" i="6"/>
  <c r="AB11" i="6"/>
  <c r="AB14" i="6"/>
  <c r="AB12" i="6"/>
  <c r="AB10" i="6"/>
  <c r="AB16" i="6"/>
  <c r="X23" i="6"/>
  <c r="X22" i="6"/>
  <c r="X16" i="6"/>
  <c r="X15" i="6"/>
  <c r="X12" i="6"/>
  <c r="X11" i="6"/>
  <c r="X17" i="6"/>
  <c r="X18" i="6"/>
  <c r="X21" i="6"/>
  <c r="X19" i="6"/>
  <c r="X14" i="6"/>
  <c r="X10" i="6"/>
  <c r="X20" i="6"/>
  <c r="T21" i="6"/>
  <c r="T16" i="6"/>
  <c r="T12" i="6"/>
  <c r="T20" i="6"/>
  <c r="T9" i="6"/>
  <c r="T19" i="6"/>
  <c r="P23" i="6"/>
  <c r="P22" i="6"/>
  <c r="P21" i="6"/>
  <c r="P20" i="6"/>
  <c r="P19" i="6"/>
  <c r="P18" i="6"/>
  <c r="P12" i="6"/>
  <c r="P13" i="6"/>
  <c r="P11" i="6"/>
  <c r="P15" i="6"/>
  <c r="P16" i="6"/>
  <c r="P14" i="6"/>
  <c r="L23" i="6"/>
  <c r="L22" i="6"/>
  <c r="L21" i="6"/>
  <c r="L14" i="6"/>
  <c r="L16" i="6"/>
  <c r="L11" i="6"/>
  <c r="L20" i="6"/>
  <c r="L19" i="6"/>
  <c r="L10" i="6"/>
  <c r="L18" i="6"/>
  <c r="L17" i="6"/>
  <c r="L13" i="6"/>
  <c r="L9" i="6"/>
  <c r="L15" i="6"/>
  <c r="L12" i="6"/>
  <c r="D9" i="6"/>
  <c r="D29" i="6"/>
  <c r="D42" i="6"/>
  <c r="D41" i="6"/>
  <c r="D40" i="6"/>
  <c r="D39" i="6"/>
  <c r="D38" i="6"/>
  <c r="D37" i="6"/>
  <c r="D36" i="6"/>
  <c r="D35" i="6"/>
  <c r="D34" i="6"/>
  <c r="D33" i="6"/>
  <c r="D31" i="6"/>
  <c r="D28" i="6"/>
  <c r="D30" i="6"/>
  <c r="D23" i="6"/>
  <c r="D22" i="6"/>
  <c r="D21" i="6"/>
  <c r="D20" i="6"/>
  <c r="D19" i="6"/>
  <c r="D18" i="6"/>
  <c r="D17" i="6"/>
  <c r="D16" i="6"/>
  <c r="D11" i="6"/>
  <c r="D12" i="6"/>
  <c r="D10" i="6"/>
  <c r="D15" i="6"/>
  <c r="D13" i="6"/>
  <c r="D14" i="6"/>
  <c r="AI17" i="6"/>
  <c r="AZ17" i="6" s="1"/>
  <c r="AU17" i="6" l="1"/>
  <c r="AT39" i="6"/>
  <c r="AU37" i="6"/>
  <c r="AO39" i="6"/>
  <c r="AK34" i="6"/>
  <c r="AS39" i="6"/>
  <c r="AT59" i="6"/>
  <c r="AT57" i="6"/>
  <c r="U149" i="6" a="1"/>
  <c r="U149" i="6" s="1"/>
  <c r="Y149" i="6" a="1"/>
  <c r="Y149" i="6" s="1"/>
  <c r="AV40" i="6"/>
  <c r="AW58" i="6"/>
  <c r="AJ58" i="6"/>
  <c r="AT58" i="6"/>
  <c r="AV37" i="6"/>
  <c r="AV59" i="6"/>
  <c r="AV39" i="6"/>
  <c r="AV34" i="6"/>
  <c r="E119" i="6"/>
  <c r="AP32" i="6"/>
  <c r="AT36" i="6"/>
  <c r="AO57" i="6"/>
  <c r="AK35" i="6"/>
  <c r="AN38" i="6"/>
  <c r="AP40" i="6"/>
  <c r="AJ34" i="6"/>
  <c r="AL36" i="6"/>
  <c r="AW55" i="6"/>
  <c r="AU56" i="6"/>
  <c r="AR59" i="6"/>
  <c r="AO55" i="6"/>
  <c r="AK57" i="6"/>
  <c r="AJ59" i="6"/>
  <c r="AM56" i="6"/>
  <c r="AS57" i="6"/>
  <c r="AN59" i="6"/>
  <c r="AZ33" i="6"/>
  <c r="AJ33" i="6"/>
  <c r="AN33" i="6"/>
  <c r="AR33" i="6"/>
  <c r="AV33" i="6"/>
  <c r="AK33" i="6"/>
  <c r="AO33" i="6"/>
  <c r="AS33" i="6"/>
  <c r="AW33" i="6"/>
  <c r="AL33" i="6"/>
  <c r="AP33" i="6"/>
  <c r="AT33" i="6"/>
  <c r="AM33" i="6"/>
  <c r="AQ33" i="6"/>
  <c r="AU33" i="6"/>
  <c r="AZ37" i="6"/>
  <c r="AJ37" i="6"/>
  <c r="AN37" i="6"/>
  <c r="AR37" i="6"/>
  <c r="AK37" i="6"/>
  <c r="AO37" i="6"/>
  <c r="AS37" i="6"/>
  <c r="AW37" i="6"/>
  <c r="AL37" i="6"/>
  <c r="AP37" i="6"/>
  <c r="AT37" i="6"/>
  <c r="AQ37" i="6"/>
  <c r="AM37" i="6"/>
  <c r="AK58" i="6"/>
  <c r="AO58" i="6"/>
  <c r="AS58" i="6"/>
  <c r="AL58" i="6"/>
  <c r="AP58" i="6"/>
  <c r="AR58" i="6"/>
  <c r="AM58" i="6"/>
  <c r="AU58" i="6"/>
  <c r="AQ58" i="6"/>
  <c r="AN58" i="6"/>
  <c r="AV58" i="6"/>
  <c r="AR34" i="6"/>
  <c r="AL55" i="6"/>
  <c r="AK59" i="6"/>
  <c r="AW35" i="6"/>
  <c r="AK39" i="6"/>
  <c r="AJ56" i="6"/>
  <c r="AU59" i="6"/>
  <c r="AQ59" i="6"/>
  <c r="AM59" i="6"/>
  <c r="AP57" i="6"/>
  <c r="AR56" i="6"/>
  <c r="AT55" i="6"/>
  <c r="AL40" i="6"/>
  <c r="AJ38" i="6"/>
  <c r="AT32" i="6"/>
  <c r="AM55" i="6"/>
  <c r="AQ55" i="6"/>
  <c r="AU55" i="6"/>
  <c r="AJ55" i="6"/>
  <c r="AN55" i="6"/>
  <c r="AR55" i="6"/>
  <c r="AV55" i="6"/>
  <c r="AZ35" i="6"/>
  <c r="AL35" i="6"/>
  <c r="AP35" i="6"/>
  <c r="AT35" i="6"/>
  <c r="AM35" i="6"/>
  <c r="AQ35" i="6"/>
  <c r="AU35" i="6"/>
  <c r="AJ35" i="6"/>
  <c r="AN35" i="6"/>
  <c r="AR35" i="6"/>
  <c r="AV35" i="6"/>
  <c r="AZ39" i="6"/>
  <c r="AL39" i="6"/>
  <c r="AP39" i="6"/>
  <c r="AM39" i="6"/>
  <c r="AQ39" i="6"/>
  <c r="AU39" i="6"/>
  <c r="AJ39" i="6"/>
  <c r="AN39" i="6"/>
  <c r="AR39" i="6"/>
  <c r="AK56" i="6"/>
  <c r="AO56" i="6"/>
  <c r="AS56" i="6"/>
  <c r="AW56" i="6"/>
  <c r="AL56" i="6"/>
  <c r="AP56" i="6"/>
  <c r="AT56" i="6"/>
  <c r="AP59" i="6"/>
  <c r="AL59" i="6"/>
  <c r="AW57" i="6"/>
  <c r="AQ56" i="6"/>
  <c r="AS55" i="6"/>
  <c r="AK55" i="6"/>
  <c r="AW39" i="6"/>
  <c r="AV38" i="6"/>
  <c r="AS35" i="6"/>
  <c r="AZ34" i="6"/>
  <c r="AO34" i="6"/>
  <c r="AS34" i="6"/>
  <c r="AW34" i="6"/>
  <c r="AL34" i="6"/>
  <c r="AP34" i="6"/>
  <c r="AT34" i="6"/>
  <c r="AM34" i="6"/>
  <c r="AQ34" i="6"/>
  <c r="AU34" i="6"/>
  <c r="AK38" i="6"/>
  <c r="AO38" i="6"/>
  <c r="AS38" i="6"/>
  <c r="AW38" i="6"/>
  <c r="AL38" i="6"/>
  <c r="AP38" i="6"/>
  <c r="AT38" i="6"/>
  <c r="AM38" i="6"/>
  <c r="AQ38" i="6"/>
  <c r="AU38" i="6"/>
  <c r="AK17" i="6"/>
  <c r="AO17" i="6"/>
  <c r="AS17" i="6"/>
  <c r="AW17" i="6"/>
  <c r="AL17" i="6"/>
  <c r="AP17" i="6"/>
  <c r="AT17" i="6"/>
  <c r="AM17" i="6"/>
  <c r="AQ17" i="6"/>
  <c r="AN17" i="6"/>
  <c r="AR17" i="6"/>
  <c r="AV17" i="6"/>
  <c r="AZ32" i="6"/>
  <c r="AM32" i="6"/>
  <c r="AQ32" i="6"/>
  <c r="AU32" i="6"/>
  <c r="AJ32" i="6"/>
  <c r="AN32" i="6"/>
  <c r="AR32" i="6"/>
  <c r="AV32" i="6"/>
  <c r="AK32" i="6"/>
  <c r="AO32" i="6"/>
  <c r="AS32" i="6"/>
  <c r="AW32" i="6"/>
  <c r="AZ36" i="6"/>
  <c r="AM36" i="6"/>
  <c r="AQ36" i="6"/>
  <c r="AU36" i="6"/>
  <c r="AJ36" i="6"/>
  <c r="AN36" i="6"/>
  <c r="AR36" i="6"/>
  <c r="AV36" i="6"/>
  <c r="AK36" i="6"/>
  <c r="AO36" i="6"/>
  <c r="AS36" i="6"/>
  <c r="AW36" i="6"/>
  <c r="AZ40" i="6"/>
  <c r="AM40" i="6"/>
  <c r="AQ40" i="6"/>
  <c r="AU40" i="6"/>
  <c r="AJ40" i="6"/>
  <c r="AN40" i="6"/>
  <c r="AR40" i="6"/>
  <c r="AK40" i="6"/>
  <c r="AO40" i="6"/>
  <c r="AS40" i="6"/>
  <c r="AW40" i="6"/>
  <c r="AM57" i="6"/>
  <c r="AQ57" i="6"/>
  <c r="AU57" i="6"/>
  <c r="AJ57" i="6"/>
  <c r="AN57" i="6"/>
  <c r="AR57" i="6"/>
  <c r="AV57" i="6"/>
  <c r="AW59" i="6"/>
  <c r="AS59" i="6"/>
  <c r="AO59" i="6"/>
  <c r="AL57" i="6"/>
  <c r="AV56" i="6"/>
  <c r="AN56" i="6"/>
  <c r="AP55" i="6"/>
  <c r="AT40" i="6"/>
  <c r="AR38" i="6"/>
  <c r="AP36" i="6"/>
  <c r="AO35" i="6"/>
  <c r="AN34" i="6"/>
  <c r="AL32" i="6"/>
  <c r="AJ17" i="6"/>
  <c r="AX58" i="6" l="1"/>
  <c r="AX38" i="6"/>
  <c r="AX34" i="6"/>
  <c r="AX39" i="6"/>
  <c r="AX36" i="6"/>
  <c r="AX32" i="6"/>
  <c r="AX40" i="6"/>
  <c r="AX37" i="6"/>
  <c r="AX33" i="6"/>
  <c r="AX57" i="6"/>
  <c r="AX59" i="6"/>
  <c r="AX56" i="6"/>
  <c r="AX55" i="6"/>
  <c r="AX35" i="6"/>
  <c r="AX17" i="6"/>
  <c r="I20" i="2" l="1"/>
  <c r="O17" i="2"/>
  <c r="O14" i="2" l="1"/>
  <c r="X95" i="6"/>
  <c r="X94" i="6"/>
  <c r="AF108" i="6" l="1"/>
  <c r="AF107" i="6"/>
  <c r="AF106" i="6"/>
  <c r="AF105" i="6"/>
  <c r="AF104" i="6"/>
  <c r="AF99" i="6"/>
  <c r="AF98" i="6"/>
  <c r="AF95" i="6"/>
  <c r="AF94" i="6"/>
  <c r="AF85" i="6"/>
  <c r="AB99" i="6"/>
  <c r="AB85" i="6"/>
  <c r="Y148" i="6" s="1" a="1"/>
  <c r="Y148" i="6" s="1"/>
  <c r="AB90" i="6"/>
  <c r="AB91" i="6"/>
  <c r="X99" i="6"/>
  <c r="X98" i="6"/>
  <c r="X90" i="6"/>
  <c r="T99" i="6"/>
  <c r="T98" i="6"/>
  <c r="T95" i="6"/>
  <c r="T94" i="6"/>
  <c r="T85" i="6"/>
  <c r="P99" i="6"/>
  <c r="P98" i="6"/>
  <c r="P95" i="6"/>
  <c r="P94" i="6"/>
  <c r="P85" i="6"/>
  <c r="M148" i="6" s="1" a="1"/>
  <c r="M148" i="6" s="1"/>
  <c r="L99" i="6"/>
  <c r="L98" i="6"/>
  <c r="L95" i="6"/>
  <c r="L94" i="6"/>
  <c r="L87" i="6"/>
  <c r="H99" i="6"/>
  <c r="H98" i="6"/>
  <c r="H95" i="6"/>
  <c r="H94" i="6"/>
  <c r="H85" i="6"/>
  <c r="D88" i="6"/>
  <c r="D89" i="6"/>
  <c r="D90" i="6"/>
  <c r="D87" i="6"/>
  <c r="A148" i="6" s="1" a="1"/>
  <c r="A148" i="6" s="1"/>
  <c r="D91" i="6"/>
  <c r="D95" i="6"/>
  <c r="Q148" i="6" l="1" a="1"/>
  <c r="Q148" i="6" s="1"/>
  <c r="U148" i="6" a="1"/>
  <c r="U148" i="6" s="1"/>
  <c r="E148" i="6" a="1"/>
  <c r="E148" i="6" s="1"/>
  <c r="I131" i="6" a="1"/>
  <c r="I131" i="6" s="1"/>
  <c r="I148" i="6" a="1"/>
  <c r="I148" i="6" s="1"/>
  <c r="AC148" i="6" a="1"/>
  <c r="AC148" i="6" s="1"/>
  <c r="M131" i="6" a="1"/>
  <c r="M131" i="6" s="1"/>
  <c r="Y147" i="6" a="1"/>
  <c r="Y147" i="6" s="1"/>
  <c r="Y131" i="6" a="1"/>
  <c r="Y131" i="6" s="1"/>
  <c r="Q131" i="6" a="1"/>
  <c r="Q131" i="6" s="1"/>
  <c r="AC131" i="6" a="1"/>
  <c r="AC131" i="6" s="1"/>
  <c r="AC149" i="6" a="1"/>
  <c r="AC149" i="6" s="1"/>
  <c r="AC147" i="6" a="1"/>
  <c r="AC147" i="6" s="1"/>
  <c r="U147" i="6" a="1"/>
  <c r="U147" i="6" s="1"/>
  <c r="U131" i="6" a="1"/>
  <c r="U131" i="6" s="1"/>
  <c r="E131" i="6" a="1"/>
  <c r="E131" i="6" s="1"/>
  <c r="E149" i="6" a="1"/>
  <c r="E149" i="6" s="1"/>
  <c r="E147" i="6" a="1"/>
  <c r="E147" i="6" s="1"/>
  <c r="M147" i="6" a="1"/>
  <c r="M147" i="6" s="1"/>
  <c r="M149" i="6" a="1"/>
  <c r="M149" i="6" s="1"/>
  <c r="I149" i="6" a="1"/>
  <c r="I149" i="6" s="1"/>
  <c r="I147" i="6" a="1"/>
  <c r="I147" i="6" s="1"/>
  <c r="Q149" i="6" a="1"/>
  <c r="Q149" i="6" s="1"/>
  <c r="Q147" i="6" a="1"/>
  <c r="Q147" i="6" s="1"/>
  <c r="AF154" i="6"/>
  <c r="AC154" i="6" s="1" a="1"/>
  <c r="AC154" i="6" s="1"/>
  <c r="AB154" i="6"/>
  <c r="Y154" i="6" s="1" a="1"/>
  <c r="Y154" i="6" s="1"/>
  <c r="X154" i="6"/>
  <c r="U154" i="6" s="1" a="1"/>
  <c r="U154" i="6" s="1"/>
  <c r="T154" i="6"/>
  <c r="Q154" i="6" s="1" a="1"/>
  <c r="Q154" i="6" s="1"/>
  <c r="P154" i="6"/>
  <c r="M154" i="6" s="1" a="1"/>
  <c r="M154" i="6" s="1"/>
  <c r="L154" i="6"/>
  <c r="I154" i="6" s="1" a="1"/>
  <c r="I154" i="6" s="1"/>
  <c r="H154" i="6"/>
  <c r="E154" i="6" s="1" a="1"/>
  <c r="E154" i="6" s="1"/>
  <c r="D154" i="6"/>
  <c r="AF153" i="6"/>
  <c r="AC153" i="6" s="1" a="1"/>
  <c r="AC153" i="6" s="1"/>
  <c r="AB153" i="6"/>
  <c r="Y153" i="6" s="1" a="1"/>
  <c r="Y153" i="6" s="1"/>
  <c r="X153" i="6"/>
  <c r="U153" i="6" s="1" a="1"/>
  <c r="U153" i="6" s="1"/>
  <c r="T153" i="6"/>
  <c r="Q153" i="6" s="1" a="1"/>
  <c r="Q153" i="6" s="1"/>
  <c r="P153" i="6"/>
  <c r="M153" i="6" s="1" a="1"/>
  <c r="M153" i="6" s="1"/>
  <c r="L153" i="6"/>
  <c r="I153" i="6" s="1" a="1"/>
  <c r="I153" i="6" s="1"/>
  <c r="H153" i="6"/>
  <c r="E153" i="6" s="1" a="1"/>
  <c r="E153" i="6" s="1"/>
  <c r="D153" i="6"/>
  <c r="AF152" i="6"/>
  <c r="AC152" i="6" s="1" a="1"/>
  <c r="AC152" i="6" s="1"/>
  <c r="AB152" i="6"/>
  <c r="Y152" i="6" s="1" a="1"/>
  <c r="Y152" i="6" s="1"/>
  <c r="X152" i="6"/>
  <c r="U152" i="6" s="1" a="1"/>
  <c r="U152" i="6" s="1"/>
  <c r="T152" i="6"/>
  <c r="Q152" i="6" s="1" a="1"/>
  <c r="Q152" i="6" s="1"/>
  <c r="P152" i="6"/>
  <c r="M152" i="6" s="1" a="1"/>
  <c r="M152" i="6" s="1"/>
  <c r="L152" i="6"/>
  <c r="I152" i="6" s="1" a="1"/>
  <c r="I152" i="6" s="1"/>
  <c r="H152" i="6"/>
  <c r="E152" i="6" s="1" a="1"/>
  <c r="E152" i="6" s="1"/>
  <c r="D152" i="6"/>
  <c r="AF151" i="6"/>
  <c r="AC151" i="6" s="1" a="1"/>
  <c r="AC151" i="6" s="1"/>
  <c r="AB151" i="6"/>
  <c r="Y151" i="6" s="1" a="1"/>
  <c r="Y151" i="6" s="1"/>
  <c r="X151" i="6"/>
  <c r="U151" i="6" s="1" a="1"/>
  <c r="U151" i="6" s="1"/>
  <c r="T151" i="6"/>
  <c r="Q151" i="6" s="1" a="1"/>
  <c r="Q151" i="6" s="1"/>
  <c r="P151" i="6"/>
  <c r="M151" i="6" s="1" a="1"/>
  <c r="M151" i="6" s="1"/>
  <c r="L151" i="6"/>
  <c r="I151" i="6" s="1" a="1"/>
  <c r="I151" i="6" s="1"/>
  <c r="H151" i="6"/>
  <c r="E151" i="6" s="1" a="1"/>
  <c r="E151" i="6" s="1"/>
  <c r="D151" i="6"/>
  <c r="AF150" i="6"/>
  <c r="AC150" i="6" s="1" a="1"/>
  <c r="AC150" i="6" s="1"/>
  <c r="AB150" i="6"/>
  <c r="Y150" i="6" s="1" a="1"/>
  <c r="Y150" i="6" s="1"/>
  <c r="X150" i="6"/>
  <c r="U150" i="6" s="1" a="1"/>
  <c r="U150" i="6" s="1"/>
  <c r="T150" i="6"/>
  <c r="Q150" i="6" s="1" a="1"/>
  <c r="Q150" i="6" s="1"/>
  <c r="P150" i="6"/>
  <c r="M150" i="6" s="1" a="1"/>
  <c r="M150" i="6" s="1"/>
  <c r="L150" i="6"/>
  <c r="I150" i="6" s="1" a="1"/>
  <c r="I150" i="6" s="1"/>
  <c r="H150" i="6"/>
  <c r="E150" i="6" s="1" a="1"/>
  <c r="E150" i="6" s="1"/>
  <c r="D150" i="6"/>
  <c r="H121" i="6"/>
  <c r="E121" i="6" s="1" a="1"/>
  <c r="E121" i="6" s="1"/>
  <c r="D161" i="6"/>
  <c r="AF163" i="6"/>
  <c r="AC163" i="6" s="1" a="1"/>
  <c r="AC163" i="6" s="1"/>
  <c r="AB163" i="6"/>
  <c r="Y163" i="6" s="1" a="1"/>
  <c r="Y163" i="6" s="1"/>
  <c r="X163" i="6"/>
  <c r="U163" i="6" s="1" a="1"/>
  <c r="U163" i="6" s="1"/>
  <c r="T163" i="6"/>
  <c r="Q163" i="6" s="1" a="1"/>
  <c r="Q163" i="6" s="1"/>
  <c r="P163" i="6"/>
  <c r="M163" i="6" s="1" a="1"/>
  <c r="M163" i="6" s="1"/>
  <c r="L163" i="6"/>
  <c r="I163" i="6" s="1" a="1"/>
  <c r="I163" i="6" s="1"/>
  <c r="H163" i="6"/>
  <c r="E163" i="6" s="1" a="1"/>
  <c r="E163" i="6" s="1"/>
  <c r="D163" i="6"/>
  <c r="AF162" i="6"/>
  <c r="AC162" i="6" s="1" a="1"/>
  <c r="AC162" i="6" s="1"/>
  <c r="AB162" i="6"/>
  <c r="Y162" i="6" s="1" a="1"/>
  <c r="Y162" i="6" s="1"/>
  <c r="X162" i="6"/>
  <c r="U162" i="6" s="1" a="1"/>
  <c r="U162" i="6" s="1"/>
  <c r="T162" i="6"/>
  <c r="Q162" i="6" s="1" a="1"/>
  <c r="Q162" i="6" s="1"/>
  <c r="P162" i="6"/>
  <c r="M162" i="6" s="1" a="1"/>
  <c r="M162" i="6" s="1"/>
  <c r="L162" i="6"/>
  <c r="I162" i="6" s="1" a="1"/>
  <c r="I162" i="6" s="1"/>
  <c r="H162" i="6"/>
  <c r="E162" i="6" s="1" a="1"/>
  <c r="E162" i="6" s="1"/>
  <c r="D162" i="6"/>
  <c r="AF130" i="6"/>
  <c r="AC130" i="6" s="1" a="1"/>
  <c r="AC130" i="6" s="1"/>
  <c r="AB130" i="6"/>
  <c r="Y130" i="6" s="1" a="1"/>
  <c r="Y130" i="6" s="1"/>
  <c r="X130" i="6"/>
  <c r="U130" i="6" s="1" a="1"/>
  <c r="U130" i="6" s="1"/>
  <c r="T130" i="6"/>
  <c r="Q130" i="6" s="1" a="1"/>
  <c r="Q130" i="6" s="1"/>
  <c r="P130" i="6"/>
  <c r="M130" i="6" s="1" a="1"/>
  <c r="M130" i="6" s="1"/>
  <c r="L130" i="6"/>
  <c r="I130" i="6" s="1" a="1"/>
  <c r="I130" i="6" s="1"/>
  <c r="H130" i="6"/>
  <c r="E130" i="6" s="1" a="1"/>
  <c r="E130" i="6" s="1"/>
  <c r="D130" i="6"/>
  <c r="AF129" i="6"/>
  <c r="AC129" i="6" s="1" a="1"/>
  <c r="AC129" i="6" s="1"/>
  <c r="AB129" i="6"/>
  <c r="Y129" i="6" s="1" a="1"/>
  <c r="Y129" i="6" s="1"/>
  <c r="X129" i="6"/>
  <c r="U129" i="6" s="1" a="1"/>
  <c r="U129" i="6" s="1"/>
  <c r="T129" i="6"/>
  <c r="Q129" i="6" s="1" a="1"/>
  <c r="Q129" i="6" s="1"/>
  <c r="P129" i="6"/>
  <c r="M129" i="6" s="1" a="1"/>
  <c r="M129" i="6" s="1"/>
  <c r="L129" i="6"/>
  <c r="I129" i="6" s="1" a="1"/>
  <c r="I129" i="6" s="1"/>
  <c r="H129" i="6"/>
  <c r="E129" i="6" s="1" a="1"/>
  <c r="E129" i="6" s="1"/>
  <c r="D129" i="6"/>
  <c r="A116" i="6"/>
  <c r="A115" i="6"/>
  <c r="M20" i="2"/>
  <c r="O15" i="2"/>
  <c r="O16" i="2"/>
  <c r="O18" i="2"/>
  <c r="O19" i="2"/>
  <c r="O13" i="2"/>
  <c r="J20" i="2"/>
  <c r="K20" i="2"/>
  <c r="N20" i="2"/>
  <c r="D98" i="6"/>
  <c r="D94" i="6"/>
  <c r="AF161" i="6"/>
  <c r="AC161" i="6" s="1" a="1"/>
  <c r="AC161" i="6" s="1"/>
  <c r="AF160" i="6"/>
  <c r="AC160" i="6" s="1" a="1"/>
  <c r="AC160" i="6" s="1"/>
  <c r="AF159" i="6"/>
  <c r="AC159" i="6" s="1" a="1"/>
  <c r="AC159" i="6" s="1"/>
  <c r="AF158" i="6"/>
  <c r="AC158" i="6" s="1" a="1"/>
  <c r="AC158" i="6" s="1"/>
  <c r="AF157" i="6"/>
  <c r="AC157" i="6" s="1" a="1"/>
  <c r="AC157" i="6" s="1"/>
  <c r="AF156" i="6"/>
  <c r="AC156" i="6" s="1" a="1"/>
  <c r="AC156" i="6" s="1"/>
  <c r="AF155" i="6"/>
  <c r="AC155" i="6" s="1" a="1"/>
  <c r="AC155" i="6" s="1"/>
  <c r="AF146" i="6"/>
  <c r="AC146" i="6" s="1" a="1"/>
  <c r="AC146" i="6" s="1"/>
  <c r="AF145" i="6"/>
  <c r="AC145" i="6" s="1" a="1"/>
  <c r="AC145" i="6" s="1"/>
  <c r="AF144" i="6"/>
  <c r="AC144" i="6" s="1" a="1"/>
  <c r="AC144" i="6" s="1"/>
  <c r="AF143" i="6"/>
  <c r="AC143" i="6" s="1" a="1"/>
  <c r="AC143" i="6" s="1"/>
  <c r="AF142" i="6"/>
  <c r="AC142" i="6" s="1" a="1"/>
  <c r="AC142" i="6" s="1"/>
  <c r="AF141" i="6"/>
  <c r="AC141" i="6" s="1" a="1"/>
  <c r="AC141" i="6" s="1"/>
  <c r="AF140" i="6"/>
  <c r="AC140" i="6" s="1" a="1"/>
  <c r="AC140" i="6" s="1"/>
  <c r="AF139" i="6"/>
  <c r="AC139" i="6" s="1" a="1"/>
  <c r="AC139" i="6" s="1"/>
  <c r="AF138" i="6"/>
  <c r="AC138" i="6" s="1" a="1"/>
  <c r="AC138" i="6" s="1"/>
  <c r="AF137" i="6"/>
  <c r="AC137" i="6" s="1" a="1"/>
  <c r="AC137" i="6" s="1"/>
  <c r="AF136" i="6"/>
  <c r="AC136" i="6" s="1" a="1"/>
  <c r="AC136" i="6" s="1"/>
  <c r="AF135" i="6"/>
  <c r="AC135" i="6" s="1" a="1"/>
  <c r="AC135" i="6" s="1"/>
  <c r="AF134" i="6"/>
  <c r="AC134" i="6" s="1" a="1"/>
  <c r="AC134" i="6" s="1"/>
  <c r="AF133" i="6"/>
  <c r="AC133" i="6" s="1" a="1"/>
  <c r="AC133" i="6" s="1"/>
  <c r="AF132" i="6"/>
  <c r="AC132" i="6" s="1" a="1"/>
  <c r="AC132" i="6" s="1"/>
  <c r="AF128" i="6"/>
  <c r="AC128" i="6" s="1" a="1"/>
  <c r="AC128" i="6" s="1"/>
  <c r="AF127" i="6"/>
  <c r="AC127" i="6" s="1" a="1"/>
  <c r="AC127" i="6" s="1"/>
  <c r="AF126" i="6"/>
  <c r="AC126" i="6" s="1" a="1"/>
  <c r="AC126" i="6" s="1"/>
  <c r="AF125" i="6"/>
  <c r="AC125" i="6" s="1" a="1"/>
  <c r="AC125" i="6" s="1"/>
  <c r="AF124" i="6"/>
  <c r="AC124" i="6" s="1" a="1"/>
  <c r="AC124" i="6" s="1"/>
  <c r="AF123" i="6"/>
  <c r="AC123" i="6" s="1" a="1"/>
  <c r="AC123" i="6" s="1"/>
  <c r="AF122" i="6"/>
  <c r="AC122" i="6" s="1" a="1"/>
  <c r="AC122" i="6" s="1"/>
  <c r="AF121" i="6"/>
  <c r="AC121" i="6" s="1" a="1"/>
  <c r="AC121" i="6" s="1"/>
  <c r="AB161" i="6"/>
  <c r="Y161" i="6" s="1" a="1"/>
  <c r="Y161" i="6" s="1"/>
  <c r="AB160" i="6"/>
  <c r="Y160" i="6" s="1" a="1"/>
  <c r="Y160" i="6" s="1"/>
  <c r="AB159" i="6"/>
  <c r="Y159" i="6" s="1" a="1"/>
  <c r="Y159" i="6" s="1"/>
  <c r="AB158" i="6"/>
  <c r="Y158" i="6" s="1" a="1"/>
  <c r="Y158" i="6" s="1"/>
  <c r="AB157" i="6"/>
  <c r="Y157" i="6" s="1" a="1"/>
  <c r="Y157" i="6" s="1"/>
  <c r="AB156" i="6"/>
  <c r="Y156" i="6" s="1" a="1"/>
  <c r="Y156" i="6" s="1"/>
  <c r="AB155" i="6"/>
  <c r="Y155" i="6" s="1" a="1"/>
  <c r="Y155" i="6" s="1"/>
  <c r="AB146" i="6"/>
  <c r="Y146" i="6" s="1" a="1"/>
  <c r="Y146" i="6" s="1"/>
  <c r="AB145" i="6"/>
  <c r="Y145" i="6" s="1" a="1"/>
  <c r="Y145" i="6" s="1"/>
  <c r="AB144" i="6"/>
  <c r="Y144" i="6" s="1" a="1"/>
  <c r="Y144" i="6" s="1"/>
  <c r="AB143" i="6"/>
  <c r="Y143" i="6" s="1" a="1"/>
  <c r="Y143" i="6" s="1"/>
  <c r="AB142" i="6"/>
  <c r="Y142" i="6" s="1" a="1"/>
  <c r="Y142" i="6" s="1"/>
  <c r="AB141" i="6"/>
  <c r="Y141" i="6" s="1" a="1"/>
  <c r="Y141" i="6" s="1"/>
  <c r="AB140" i="6"/>
  <c r="Y140" i="6" s="1" a="1"/>
  <c r="Y140" i="6" s="1"/>
  <c r="AB139" i="6"/>
  <c r="Y139" i="6" s="1" a="1"/>
  <c r="Y139" i="6" s="1"/>
  <c r="AB138" i="6"/>
  <c r="Y138" i="6" s="1" a="1"/>
  <c r="Y138" i="6" s="1"/>
  <c r="AB137" i="6"/>
  <c r="Y137" i="6" s="1" a="1"/>
  <c r="Y137" i="6" s="1"/>
  <c r="AB136" i="6"/>
  <c r="Y136" i="6" s="1" a="1"/>
  <c r="Y136" i="6" s="1"/>
  <c r="AB135" i="6"/>
  <c r="Y135" i="6" s="1" a="1"/>
  <c r="Y135" i="6" s="1"/>
  <c r="AB134" i="6"/>
  <c r="Y134" i="6" s="1" a="1"/>
  <c r="Y134" i="6" s="1"/>
  <c r="AB133" i="6"/>
  <c r="Y133" i="6" s="1" a="1"/>
  <c r="Y133" i="6" s="1"/>
  <c r="AB132" i="6"/>
  <c r="Y132" i="6" s="1" a="1"/>
  <c r="Y132" i="6" s="1"/>
  <c r="AB128" i="6"/>
  <c r="Y128" i="6" s="1" a="1"/>
  <c r="Y128" i="6" s="1"/>
  <c r="AB127" i="6"/>
  <c r="Y127" i="6" s="1" a="1"/>
  <c r="Y127" i="6" s="1"/>
  <c r="AB126" i="6"/>
  <c r="Y126" i="6" s="1" a="1"/>
  <c r="Y126" i="6" s="1"/>
  <c r="AB125" i="6"/>
  <c r="Y125" i="6" s="1" a="1"/>
  <c r="Y125" i="6" s="1"/>
  <c r="AB124" i="6"/>
  <c r="Y124" i="6" s="1" a="1"/>
  <c r="Y124" i="6" s="1"/>
  <c r="AB123" i="6"/>
  <c r="Y123" i="6" s="1" a="1"/>
  <c r="Y123" i="6" s="1"/>
  <c r="AB122" i="6"/>
  <c r="Y122" i="6" s="1" a="1"/>
  <c r="Y122" i="6" s="1"/>
  <c r="AB121" i="6"/>
  <c r="Y121" i="6" s="1" a="1"/>
  <c r="Y121" i="6" s="1"/>
  <c r="X161" i="6"/>
  <c r="U161" i="6" s="1" a="1"/>
  <c r="U161" i="6" s="1"/>
  <c r="X160" i="6"/>
  <c r="U160" i="6" s="1" a="1"/>
  <c r="U160" i="6" s="1"/>
  <c r="X159" i="6"/>
  <c r="U159" i="6" s="1" a="1"/>
  <c r="U159" i="6" s="1"/>
  <c r="X158" i="6"/>
  <c r="U158" i="6" s="1" a="1"/>
  <c r="U158" i="6" s="1"/>
  <c r="X157" i="6"/>
  <c r="U157" i="6" s="1" a="1"/>
  <c r="U157" i="6" s="1"/>
  <c r="X156" i="6"/>
  <c r="U156" i="6" s="1" a="1"/>
  <c r="U156" i="6" s="1"/>
  <c r="X155" i="6"/>
  <c r="U155" i="6" s="1" a="1"/>
  <c r="U155" i="6" s="1"/>
  <c r="X146" i="6"/>
  <c r="U146" i="6" s="1" a="1"/>
  <c r="U146" i="6" s="1"/>
  <c r="X145" i="6"/>
  <c r="U145" i="6" s="1" a="1"/>
  <c r="U145" i="6" s="1"/>
  <c r="X144" i="6"/>
  <c r="U144" i="6" s="1" a="1"/>
  <c r="U144" i="6" s="1"/>
  <c r="X143" i="6"/>
  <c r="U143" i="6" s="1" a="1"/>
  <c r="U143" i="6" s="1"/>
  <c r="X142" i="6"/>
  <c r="U142" i="6" s="1" a="1"/>
  <c r="U142" i="6" s="1"/>
  <c r="X141" i="6"/>
  <c r="U141" i="6" s="1" a="1"/>
  <c r="U141" i="6" s="1"/>
  <c r="X140" i="6"/>
  <c r="U140" i="6" s="1" a="1"/>
  <c r="U140" i="6" s="1"/>
  <c r="X139" i="6"/>
  <c r="U139" i="6" s="1" a="1"/>
  <c r="U139" i="6" s="1"/>
  <c r="X138" i="6"/>
  <c r="U138" i="6" s="1" a="1"/>
  <c r="U138" i="6" s="1"/>
  <c r="X137" i="6"/>
  <c r="U137" i="6" s="1" a="1"/>
  <c r="U137" i="6" s="1"/>
  <c r="X136" i="6"/>
  <c r="U136" i="6" s="1" a="1"/>
  <c r="U136" i="6" s="1"/>
  <c r="X135" i="6"/>
  <c r="U135" i="6" s="1" a="1"/>
  <c r="U135" i="6" s="1"/>
  <c r="X134" i="6"/>
  <c r="U134" i="6" s="1" a="1"/>
  <c r="U134" i="6" s="1"/>
  <c r="X133" i="6"/>
  <c r="U133" i="6" s="1" a="1"/>
  <c r="U133" i="6" s="1"/>
  <c r="X132" i="6"/>
  <c r="U132" i="6" s="1" a="1"/>
  <c r="U132" i="6" s="1"/>
  <c r="X128" i="6"/>
  <c r="U128" i="6" s="1" a="1"/>
  <c r="U128" i="6" s="1"/>
  <c r="X127" i="6"/>
  <c r="U127" i="6" s="1" a="1"/>
  <c r="U127" i="6" s="1"/>
  <c r="X126" i="6"/>
  <c r="U126" i="6" s="1" a="1"/>
  <c r="U126" i="6" s="1"/>
  <c r="X125" i="6"/>
  <c r="U125" i="6" s="1" a="1"/>
  <c r="U125" i="6" s="1"/>
  <c r="X124" i="6"/>
  <c r="U124" i="6" s="1" a="1"/>
  <c r="U124" i="6" s="1"/>
  <c r="X123" i="6"/>
  <c r="U123" i="6" s="1" a="1"/>
  <c r="U123" i="6" s="1"/>
  <c r="X122" i="6"/>
  <c r="U122" i="6" s="1" a="1"/>
  <c r="U122" i="6" s="1"/>
  <c r="X121" i="6"/>
  <c r="U121" i="6" s="1" a="1"/>
  <c r="U121" i="6" s="1"/>
  <c r="T161" i="6"/>
  <c r="Q161" i="6" s="1" a="1"/>
  <c r="Q161" i="6" s="1"/>
  <c r="T160" i="6"/>
  <c r="Q160" i="6" s="1" a="1"/>
  <c r="Q160" i="6" s="1"/>
  <c r="T159" i="6"/>
  <c r="Q159" i="6" s="1" a="1"/>
  <c r="Q159" i="6" s="1"/>
  <c r="T158" i="6"/>
  <c r="Q158" i="6" s="1" a="1"/>
  <c r="Q158" i="6" s="1"/>
  <c r="T157" i="6"/>
  <c r="Q157" i="6" s="1" a="1"/>
  <c r="Q157" i="6" s="1"/>
  <c r="T156" i="6"/>
  <c r="Q156" i="6" s="1" a="1"/>
  <c r="Q156" i="6" s="1"/>
  <c r="T155" i="6"/>
  <c r="Q155" i="6" s="1" a="1"/>
  <c r="Q155" i="6" s="1"/>
  <c r="T146" i="6"/>
  <c r="Q146" i="6" s="1" a="1"/>
  <c r="Q146" i="6" s="1"/>
  <c r="T145" i="6"/>
  <c r="Q145" i="6" s="1" a="1"/>
  <c r="Q145" i="6" s="1"/>
  <c r="T144" i="6"/>
  <c r="Q144" i="6" s="1" a="1"/>
  <c r="Q144" i="6" s="1"/>
  <c r="T143" i="6"/>
  <c r="Q143" i="6" s="1" a="1"/>
  <c r="Q143" i="6" s="1"/>
  <c r="T142" i="6"/>
  <c r="Q142" i="6" s="1" a="1"/>
  <c r="Q142" i="6" s="1"/>
  <c r="T141" i="6"/>
  <c r="Q141" i="6" s="1" a="1"/>
  <c r="Q141" i="6" s="1"/>
  <c r="T140" i="6"/>
  <c r="Q140" i="6" s="1" a="1"/>
  <c r="Q140" i="6" s="1"/>
  <c r="T139" i="6"/>
  <c r="Q139" i="6" s="1" a="1"/>
  <c r="Q139" i="6" s="1"/>
  <c r="T138" i="6"/>
  <c r="Q138" i="6" s="1" a="1"/>
  <c r="Q138" i="6" s="1"/>
  <c r="T137" i="6"/>
  <c r="Q137" i="6" s="1" a="1"/>
  <c r="Q137" i="6" s="1"/>
  <c r="T136" i="6"/>
  <c r="Q136" i="6" s="1" a="1"/>
  <c r="Q136" i="6" s="1"/>
  <c r="T135" i="6"/>
  <c r="Q135" i="6" s="1" a="1"/>
  <c r="Q135" i="6" s="1"/>
  <c r="T134" i="6"/>
  <c r="Q134" i="6" s="1" a="1"/>
  <c r="Q134" i="6" s="1"/>
  <c r="T133" i="6"/>
  <c r="Q133" i="6" s="1" a="1"/>
  <c r="Q133" i="6" s="1"/>
  <c r="T132" i="6"/>
  <c r="Q132" i="6" s="1" a="1"/>
  <c r="Q132" i="6" s="1"/>
  <c r="T128" i="6"/>
  <c r="Q128" i="6" s="1" a="1"/>
  <c r="Q128" i="6" s="1"/>
  <c r="T127" i="6"/>
  <c r="Q127" i="6" s="1" a="1"/>
  <c r="Q127" i="6" s="1"/>
  <c r="T126" i="6"/>
  <c r="Q126" i="6" s="1" a="1"/>
  <c r="Q126" i="6" s="1"/>
  <c r="T125" i="6"/>
  <c r="Q125" i="6" s="1" a="1"/>
  <c r="Q125" i="6" s="1"/>
  <c r="T124" i="6"/>
  <c r="Q124" i="6" s="1" a="1"/>
  <c r="Q124" i="6" s="1"/>
  <c r="T123" i="6"/>
  <c r="Q123" i="6" s="1" a="1"/>
  <c r="Q123" i="6" s="1"/>
  <c r="T122" i="6"/>
  <c r="Q122" i="6" s="1" a="1"/>
  <c r="Q122" i="6" s="1"/>
  <c r="T121" i="6"/>
  <c r="Q121" i="6" s="1" a="1"/>
  <c r="Q121" i="6" s="1"/>
  <c r="P161" i="6"/>
  <c r="M161" i="6" s="1" a="1"/>
  <c r="M161" i="6" s="1"/>
  <c r="P160" i="6"/>
  <c r="M160" i="6" s="1" a="1"/>
  <c r="M160" i="6" s="1"/>
  <c r="P159" i="6"/>
  <c r="M159" i="6" s="1" a="1"/>
  <c r="M159" i="6" s="1"/>
  <c r="P158" i="6"/>
  <c r="M158" i="6" s="1" a="1"/>
  <c r="M158" i="6" s="1"/>
  <c r="P157" i="6"/>
  <c r="M157" i="6" s="1" a="1"/>
  <c r="M157" i="6" s="1"/>
  <c r="P156" i="6"/>
  <c r="M156" i="6" s="1" a="1"/>
  <c r="M156" i="6" s="1"/>
  <c r="P155" i="6"/>
  <c r="M155" i="6" s="1" a="1"/>
  <c r="M155" i="6" s="1"/>
  <c r="P146" i="6"/>
  <c r="M146" i="6" s="1" a="1"/>
  <c r="M146" i="6" s="1"/>
  <c r="P145" i="6"/>
  <c r="M145" i="6" s="1" a="1"/>
  <c r="M145" i="6" s="1"/>
  <c r="P144" i="6"/>
  <c r="M144" i="6" s="1" a="1"/>
  <c r="M144" i="6" s="1"/>
  <c r="P143" i="6"/>
  <c r="M143" i="6" s="1" a="1"/>
  <c r="M143" i="6" s="1"/>
  <c r="P142" i="6"/>
  <c r="M142" i="6" s="1" a="1"/>
  <c r="M142" i="6" s="1"/>
  <c r="P141" i="6"/>
  <c r="M141" i="6" s="1" a="1"/>
  <c r="M141" i="6" s="1"/>
  <c r="P140" i="6"/>
  <c r="M140" i="6" s="1" a="1"/>
  <c r="M140" i="6" s="1"/>
  <c r="P139" i="6"/>
  <c r="M139" i="6" s="1" a="1"/>
  <c r="M139" i="6" s="1"/>
  <c r="P138" i="6"/>
  <c r="M138" i="6" s="1" a="1"/>
  <c r="M138" i="6" s="1"/>
  <c r="P137" i="6"/>
  <c r="M137" i="6" s="1" a="1"/>
  <c r="M137" i="6" s="1"/>
  <c r="P136" i="6"/>
  <c r="M136" i="6" s="1" a="1"/>
  <c r="M136" i="6" s="1"/>
  <c r="P135" i="6"/>
  <c r="M135" i="6" s="1" a="1"/>
  <c r="M135" i="6" s="1"/>
  <c r="P134" i="6"/>
  <c r="M134" i="6" s="1" a="1"/>
  <c r="M134" i="6" s="1"/>
  <c r="P133" i="6"/>
  <c r="M133" i="6" s="1" a="1"/>
  <c r="M133" i="6" s="1"/>
  <c r="P132" i="6"/>
  <c r="M132" i="6" s="1" a="1"/>
  <c r="M132" i="6" s="1"/>
  <c r="P128" i="6"/>
  <c r="M128" i="6" s="1" a="1"/>
  <c r="M128" i="6" s="1"/>
  <c r="P127" i="6"/>
  <c r="M127" i="6" s="1" a="1"/>
  <c r="M127" i="6" s="1"/>
  <c r="P126" i="6"/>
  <c r="M126" i="6" s="1" a="1"/>
  <c r="M126" i="6" s="1"/>
  <c r="P125" i="6"/>
  <c r="M125" i="6" s="1" a="1"/>
  <c r="M125" i="6" s="1"/>
  <c r="P124" i="6"/>
  <c r="M124" i="6" s="1" a="1"/>
  <c r="M124" i="6" s="1"/>
  <c r="P123" i="6"/>
  <c r="M123" i="6" s="1" a="1"/>
  <c r="M123" i="6" s="1"/>
  <c r="P122" i="6"/>
  <c r="M122" i="6" s="1" a="1"/>
  <c r="M122" i="6" s="1"/>
  <c r="P121" i="6"/>
  <c r="M121" i="6" s="1" a="1"/>
  <c r="M121" i="6" s="1"/>
  <c r="L161" i="6"/>
  <c r="I161" i="6" s="1" a="1"/>
  <c r="I161" i="6" s="1"/>
  <c r="L160" i="6"/>
  <c r="I160" i="6" s="1" a="1"/>
  <c r="I160" i="6" s="1"/>
  <c r="L159" i="6"/>
  <c r="I159" i="6" s="1" a="1"/>
  <c r="I159" i="6" s="1"/>
  <c r="L158" i="6"/>
  <c r="I158" i="6" s="1" a="1"/>
  <c r="I158" i="6" s="1"/>
  <c r="L157" i="6"/>
  <c r="I157" i="6" s="1" a="1"/>
  <c r="I157" i="6" s="1"/>
  <c r="L156" i="6"/>
  <c r="I156" i="6" s="1" a="1"/>
  <c r="I156" i="6" s="1"/>
  <c r="L155" i="6"/>
  <c r="I155" i="6" s="1" a="1"/>
  <c r="I155" i="6" s="1"/>
  <c r="L146" i="6"/>
  <c r="I146" i="6" s="1" a="1"/>
  <c r="I146" i="6" s="1"/>
  <c r="L145" i="6"/>
  <c r="I145" i="6" s="1" a="1"/>
  <c r="I145" i="6" s="1"/>
  <c r="L144" i="6"/>
  <c r="I144" i="6" s="1" a="1"/>
  <c r="I144" i="6" s="1"/>
  <c r="L143" i="6"/>
  <c r="I143" i="6" s="1" a="1"/>
  <c r="I143" i="6" s="1"/>
  <c r="L142" i="6"/>
  <c r="I142" i="6" s="1" a="1"/>
  <c r="I142" i="6" s="1"/>
  <c r="L141" i="6"/>
  <c r="I141" i="6" s="1" a="1"/>
  <c r="I141" i="6" s="1"/>
  <c r="L140" i="6"/>
  <c r="I140" i="6" s="1" a="1"/>
  <c r="I140" i="6" s="1"/>
  <c r="L139" i="6"/>
  <c r="I139" i="6" s="1" a="1"/>
  <c r="I139" i="6" s="1"/>
  <c r="L138" i="6"/>
  <c r="I138" i="6" s="1" a="1"/>
  <c r="I138" i="6" s="1"/>
  <c r="L137" i="6"/>
  <c r="I137" i="6" s="1" a="1"/>
  <c r="I137" i="6" s="1"/>
  <c r="L136" i="6"/>
  <c r="I136" i="6" s="1" a="1"/>
  <c r="I136" i="6" s="1"/>
  <c r="L135" i="6"/>
  <c r="I135" i="6" s="1" a="1"/>
  <c r="I135" i="6" s="1"/>
  <c r="L134" i="6"/>
  <c r="I134" i="6" s="1" a="1"/>
  <c r="I134" i="6" s="1"/>
  <c r="L133" i="6"/>
  <c r="I133" i="6" s="1" a="1"/>
  <c r="I133" i="6" s="1"/>
  <c r="L132" i="6"/>
  <c r="I132" i="6" s="1" a="1"/>
  <c r="I132" i="6" s="1"/>
  <c r="L128" i="6"/>
  <c r="I128" i="6" s="1" a="1"/>
  <c r="I128" i="6" s="1"/>
  <c r="L127" i="6"/>
  <c r="I127" i="6" s="1" a="1"/>
  <c r="I127" i="6" s="1"/>
  <c r="L126" i="6"/>
  <c r="I126" i="6" s="1" a="1"/>
  <c r="I126" i="6" s="1"/>
  <c r="L125" i="6"/>
  <c r="I125" i="6" s="1" a="1"/>
  <c r="I125" i="6" s="1"/>
  <c r="L124" i="6"/>
  <c r="I124" i="6" s="1" a="1"/>
  <c r="I124" i="6" s="1"/>
  <c r="L123" i="6"/>
  <c r="I123" i="6" s="1" a="1"/>
  <c r="I123" i="6" s="1"/>
  <c r="L122" i="6"/>
  <c r="I122" i="6" s="1" a="1"/>
  <c r="I122" i="6" s="1"/>
  <c r="L121" i="6"/>
  <c r="I121" i="6" s="1" a="1"/>
  <c r="I121" i="6" s="1"/>
  <c r="H161" i="6"/>
  <c r="E161" i="6" s="1" a="1"/>
  <c r="E161" i="6" s="1"/>
  <c r="H160" i="6"/>
  <c r="E160" i="6" s="1" a="1"/>
  <c r="E160" i="6" s="1"/>
  <c r="H159" i="6"/>
  <c r="E159" i="6" s="1" a="1"/>
  <c r="E159" i="6" s="1"/>
  <c r="H158" i="6"/>
  <c r="E158" i="6" s="1" a="1"/>
  <c r="E158" i="6" s="1"/>
  <c r="H157" i="6"/>
  <c r="E157" i="6" s="1" a="1"/>
  <c r="E157" i="6" s="1"/>
  <c r="H156" i="6"/>
  <c r="E156" i="6" s="1" a="1"/>
  <c r="E156" i="6" s="1"/>
  <c r="H155" i="6"/>
  <c r="E155" i="6" s="1" a="1"/>
  <c r="E155" i="6" s="1"/>
  <c r="H146" i="6"/>
  <c r="E146" i="6" s="1" a="1"/>
  <c r="E146" i="6" s="1"/>
  <c r="H145" i="6"/>
  <c r="E145" i="6" s="1" a="1"/>
  <c r="E145" i="6" s="1"/>
  <c r="H144" i="6"/>
  <c r="E144" i="6" s="1" a="1"/>
  <c r="E144" i="6" s="1"/>
  <c r="H143" i="6"/>
  <c r="E143" i="6" s="1" a="1"/>
  <c r="E143" i="6" s="1"/>
  <c r="H142" i="6"/>
  <c r="E142" i="6" s="1" a="1"/>
  <c r="E142" i="6" s="1"/>
  <c r="H141" i="6"/>
  <c r="E141" i="6" s="1" a="1"/>
  <c r="E141" i="6" s="1"/>
  <c r="H140" i="6"/>
  <c r="E140" i="6" s="1" a="1"/>
  <c r="E140" i="6" s="1"/>
  <c r="H139" i="6"/>
  <c r="E139" i="6" s="1" a="1"/>
  <c r="E139" i="6" s="1"/>
  <c r="H138" i="6"/>
  <c r="E138" i="6" s="1" a="1"/>
  <c r="E138" i="6" s="1"/>
  <c r="H137" i="6"/>
  <c r="E137" i="6" s="1" a="1"/>
  <c r="E137" i="6" s="1"/>
  <c r="H136" i="6"/>
  <c r="E136" i="6" s="1" a="1"/>
  <c r="E136" i="6" s="1"/>
  <c r="H135" i="6"/>
  <c r="E135" i="6" s="1" a="1"/>
  <c r="E135" i="6" s="1"/>
  <c r="H134" i="6"/>
  <c r="E134" i="6" s="1" a="1"/>
  <c r="E134" i="6" s="1"/>
  <c r="H133" i="6"/>
  <c r="E133" i="6" s="1" a="1"/>
  <c r="E133" i="6" s="1"/>
  <c r="H132" i="6"/>
  <c r="E132" i="6" s="1" a="1"/>
  <c r="E132" i="6" s="1"/>
  <c r="H128" i="6"/>
  <c r="E128" i="6" s="1" a="1"/>
  <c r="E128" i="6" s="1"/>
  <c r="H127" i="6"/>
  <c r="E127" i="6" s="1" a="1"/>
  <c r="E127" i="6" s="1"/>
  <c r="H126" i="6"/>
  <c r="E126" i="6" s="1" a="1"/>
  <c r="E126" i="6" s="1"/>
  <c r="H125" i="6"/>
  <c r="E125" i="6" s="1" a="1"/>
  <c r="E125" i="6" s="1"/>
  <c r="H124" i="6"/>
  <c r="E124" i="6" s="1" a="1"/>
  <c r="E124" i="6" s="1"/>
  <c r="H123" i="6"/>
  <c r="E123" i="6" s="1" a="1"/>
  <c r="E123" i="6" s="1"/>
  <c r="H122" i="6"/>
  <c r="E122" i="6" s="1" a="1"/>
  <c r="E122" i="6" s="1"/>
  <c r="D121" i="6"/>
  <c r="A117" i="6"/>
  <c r="A113" i="6"/>
  <c r="A112" i="6"/>
  <c r="A111" i="6"/>
  <c r="A110" i="6"/>
  <c r="D145" i="6"/>
  <c r="D144" i="6"/>
  <c r="D143" i="6"/>
  <c r="A143" i="6" s="1" a="1"/>
  <c r="A143" i="6" s="1"/>
  <c r="D128" i="6"/>
  <c r="D127" i="6"/>
  <c r="AI54" i="6"/>
  <c r="AU54" i="6" s="1"/>
  <c r="AI53" i="6"/>
  <c r="AR53" i="6" s="1"/>
  <c r="AI52" i="6"/>
  <c r="AU52" i="6" s="1"/>
  <c r="AI51" i="6"/>
  <c r="AI50" i="6"/>
  <c r="AI49" i="6"/>
  <c r="AI48" i="6"/>
  <c r="AI47" i="6"/>
  <c r="AK47" i="6" s="1"/>
  <c r="AI46" i="6"/>
  <c r="AI27" i="6"/>
  <c r="AI28" i="6"/>
  <c r="AI29" i="6"/>
  <c r="AL29" i="6" s="1"/>
  <c r="AI30" i="6"/>
  <c r="AO30" i="6" s="1"/>
  <c r="AI31" i="6"/>
  <c r="AI8" i="6"/>
  <c r="AJ8" i="6" s="1"/>
  <c r="AI9" i="6"/>
  <c r="AI10" i="6"/>
  <c r="AI11" i="6"/>
  <c r="AI12" i="6"/>
  <c r="AT12" i="6" s="1"/>
  <c r="AI13" i="6"/>
  <c r="AI14" i="6"/>
  <c r="AR14" i="6" s="1"/>
  <c r="AI15" i="6"/>
  <c r="AI16" i="6"/>
  <c r="AI18" i="6"/>
  <c r="AZ18" i="6" s="1"/>
  <c r="AI19" i="6"/>
  <c r="AI20" i="6"/>
  <c r="AZ20" i="6" s="1"/>
  <c r="AI21" i="6"/>
  <c r="AZ21" i="6" s="1"/>
  <c r="AI104" i="6"/>
  <c r="AI105" i="6"/>
  <c r="AZ105" i="6" s="1"/>
  <c r="AI106" i="6"/>
  <c r="AZ106" i="6" s="1"/>
  <c r="AI107" i="6"/>
  <c r="AZ107" i="6" s="1"/>
  <c r="D160" i="6"/>
  <c r="D159" i="6"/>
  <c r="D158" i="6"/>
  <c r="D157" i="6"/>
  <c r="D156" i="6"/>
  <c r="D155" i="6"/>
  <c r="D146" i="6"/>
  <c r="A146" i="6" s="1" a="1"/>
  <c r="A146" i="6" s="1"/>
  <c r="D142" i="6"/>
  <c r="D141" i="6"/>
  <c r="D140" i="6"/>
  <c r="D139" i="6"/>
  <c r="A139" i="6" s="1" a="1"/>
  <c r="A139" i="6" s="1"/>
  <c r="D138" i="6"/>
  <c r="D137" i="6"/>
  <c r="D136" i="6"/>
  <c r="D135" i="6"/>
  <c r="D134" i="6"/>
  <c r="A134" i="6" s="1" a="1"/>
  <c r="A134" i="6" s="1"/>
  <c r="D133" i="6"/>
  <c r="D132" i="6"/>
  <c r="D126" i="6"/>
  <c r="D125" i="6"/>
  <c r="D124" i="6"/>
  <c r="D123" i="6"/>
  <c r="D122" i="6"/>
  <c r="AO10" i="6" l="1"/>
  <c r="AJ10" i="6"/>
  <c r="A126" i="6" a="1"/>
  <c r="A126" i="6" s="1"/>
  <c r="A121" i="6" a="1"/>
  <c r="A121" i="6" s="1"/>
  <c r="A122" i="6" a="1"/>
  <c r="A122" i="6" s="1"/>
  <c r="A158" i="6" a="1"/>
  <c r="A158" i="6" s="1"/>
  <c r="AQ97" i="6"/>
  <c r="AZ19" i="6"/>
  <c r="AK19" i="6"/>
  <c r="AW19" i="6"/>
  <c r="AM51" i="6"/>
  <c r="AL51" i="6"/>
  <c r="AU78" i="6"/>
  <c r="AS77" i="6"/>
  <c r="AQ76" i="6"/>
  <c r="AN75" i="6"/>
  <c r="AL74" i="6"/>
  <c r="AW72" i="6"/>
  <c r="AT71" i="6"/>
  <c r="AR70" i="6"/>
  <c r="AO69" i="6"/>
  <c r="AM68" i="6"/>
  <c r="AK67" i="6"/>
  <c r="AW65" i="6"/>
  <c r="AN67" i="6"/>
  <c r="AM65" i="6"/>
  <c r="AU74" i="6"/>
  <c r="AU71" i="6"/>
  <c r="AJ68" i="6"/>
  <c r="AK65" i="6"/>
  <c r="AP78" i="6"/>
  <c r="AN77" i="6"/>
  <c r="AK76" i="6"/>
  <c r="AW74" i="6"/>
  <c r="AU73" i="6"/>
  <c r="AQ72" i="6"/>
  <c r="AO71" i="6"/>
  <c r="AM70" i="6"/>
  <c r="AJ69" i="6"/>
  <c r="AR67" i="6"/>
  <c r="AP77" i="6"/>
  <c r="AS72" i="6"/>
  <c r="AR68" i="6"/>
  <c r="AW78" i="6"/>
  <c r="AU77" i="6"/>
  <c r="AS76" i="6"/>
  <c r="AP75" i="6"/>
  <c r="AN74" i="6"/>
  <c r="AK73" i="6"/>
  <c r="AV71" i="6"/>
  <c r="AT70" i="6"/>
  <c r="AQ69" i="6"/>
  <c r="AO68" i="6"/>
  <c r="AM67" i="6"/>
  <c r="AK66" i="6"/>
  <c r="AM76" i="6"/>
  <c r="AJ78" i="6"/>
  <c r="AS75" i="6"/>
  <c r="AO72" i="6"/>
  <c r="AL69" i="6"/>
  <c r="AJ66" i="6"/>
  <c r="AQ78" i="6"/>
  <c r="AO77" i="6"/>
  <c r="AL76" i="6"/>
  <c r="AJ75" i="6"/>
  <c r="AV73" i="6"/>
  <c r="AR72" i="6"/>
  <c r="AP71" i="6"/>
  <c r="AN70" i="6"/>
  <c r="AK69" i="6"/>
  <c r="AW67" i="6"/>
  <c r="AU66" i="6"/>
  <c r="AS65" i="6"/>
  <c r="AT66" i="6"/>
  <c r="AL77" i="6"/>
  <c r="AW73" i="6"/>
  <c r="AW70" i="6"/>
  <c r="AT67" i="6"/>
  <c r="AP73" i="6"/>
  <c r="AL78" i="6"/>
  <c r="AJ77" i="6"/>
  <c r="AU75" i="6"/>
  <c r="AS74" i="6"/>
  <c r="AQ73" i="6"/>
  <c r="AM72" i="6"/>
  <c r="AK71" i="6"/>
  <c r="AV69" i="6"/>
  <c r="AT68" i="6"/>
  <c r="AJ67" i="6"/>
  <c r="AW75" i="6"/>
  <c r="AM71" i="6"/>
  <c r="AL67" i="6"/>
  <c r="AS78" i="6"/>
  <c r="AQ77" i="6"/>
  <c r="AO76" i="6"/>
  <c r="AL75" i="6"/>
  <c r="AJ74" i="6"/>
  <c r="AT72" i="6"/>
  <c r="AR71" i="6"/>
  <c r="AP70" i="6"/>
  <c r="AM69" i="6"/>
  <c r="AK68" i="6"/>
  <c r="AW66" i="6"/>
  <c r="AU65" i="6"/>
  <c r="AV78" i="6"/>
  <c r="AT77" i="6"/>
  <c r="AQ74" i="6"/>
  <c r="AQ71" i="6"/>
  <c r="AN68" i="6"/>
  <c r="AP65" i="6"/>
  <c r="AV72" i="6"/>
  <c r="AM78" i="6"/>
  <c r="AK77" i="6"/>
  <c r="AV75" i="6"/>
  <c r="AT74" i="6"/>
  <c r="AR73" i="6"/>
  <c r="AN72" i="6"/>
  <c r="AL71" i="6"/>
  <c r="AW69" i="6"/>
  <c r="AU68" i="6"/>
  <c r="AS67" i="6"/>
  <c r="AQ66" i="6"/>
  <c r="AO65" i="6"/>
  <c r="AL66" i="6"/>
  <c r="AN76" i="6"/>
  <c r="AN73" i="6"/>
  <c r="AJ70" i="6"/>
  <c r="AR66" i="6"/>
  <c r="AJ65" i="6"/>
  <c r="AV77" i="6"/>
  <c r="AT76" i="6"/>
  <c r="AQ75" i="6"/>
  <c r="AO74" i="6"/>
  <c r="AL73" i="6"/>
  <c r="AW71" i="6"/>
  <c r="AU70" i="6"/>
  <c r="AR69" i="6"/>
  <c r="AP68" i="6"/>
  <c r="AP66" i="6"/>
  <c r="AK75" i="6"/>
  <c r="AO70" i="6"/>
  <c r="AN66" i="6"/>
  <c r="AO78" i="6"/>
  <c r="AM77" i="6"/>
  <c r="AJ76" i="6"/>
  <c r="AV74" i="6"/>
  <c r="AT73" i="6"/>
  <c r="AP72" i="6"/>
  <c r="AN71" i="6"/>
  <c r="AL70" i="6"/>
  <c r="AW68" i="6"/>
  <c r="AU67" i="6"/>
  <c r="AS66" i="6"/>
  <c r="AQ65" i="6"/>
  <c r="AR78" i="6"/>
  <c r="AV76" i="6"/>
  <c r="AM74" i="6"/>
  <c r="AS70" i="6"/>
  <c r="AP67" i="6"/>
  <c r="AN65" i="6"/>
  <c r="AW77" i="6"/>
  <c r="AU76" i="6"/>
  <c r="AR75" i="6"/>
  <c r="AP74" i="6"/>
  <c r="AM73" i="6"/>
  <c r="AJ72" i="6"/>
  <c r="AV70" i="6"/>
  <c r="AS69" i="6"/>
  <c r="AQ68" i="6"/>
  <c r="AO67" i="6"/>
  <c r="AM66" i="6"/>
  <c r="AV67" i="6"/>
  <c r="AR65" i="6"/>
  <c r="AO75" i="6"/>
  <c r="AK72" i="6"/>
  <c r="AV68" i="6"/>
  <c r="AT65" i="6"/>
  <c r="AT78" i="6"/>
  <c r="AR77" i="6"/>
  <c r="AP76" i="6"/>
  <c r="AM75" i="6"/>
  <c r="AK74" i="6"/>
  <c r="AU72" i="6"/>
  <c r="AS71" i="6"/>
  <c r="AQ70" i="6"/>
  <c r="AN69" i="6"/>
  <c r="AL68" i="6"/>
  <c r="AV65" i="6"/>
  <c r="AS73" i="6"/>
  <c r="AP69" i="6"/>
  <c r="AK70" i="6"/>
  <c r="AK78" i="6"/>
  <c r="AW76" i="6"/>
  <c r="AT75" i="6"/>
  <c r="AR74" i="6"/>
  <c r="AO73" i="6"/>
  <c r="AL72" i="6"/>
  <c r="AJ71" i="6"/>
  <c r="AU69" i="6"/>
  <c r="AS68" i="6"/>
  <c r="AQ67" i="6"/>
  <c r="AO66" i="6"/>
  <c r="AL65" i="6"/>
  <c r="AN78" i="6"/>
  <c r="AR76" i="6"/>
  <c r="AJ73" i="6"/>
  <c r="AT69" i="6"/>
  <c r="AV66" i="6"/>
  <c r="AO91" i="6"/>
  <c r="AM31" i="6"/>
  <c r="AN31" i="6"/>
  <c r="AR97" i="6"/>
  <c r="AJ93" i="6"/>
  <c r="AO94" i="6"/>
  <c r="AS91" i="6"/>
  <c r="AV92" i="6"/>
  <c r="AJ85" i="6"/>
  <c r="AP94" i="6"/>
  <c r="AM97" i="6"/>
  <c r="AK93" i="6"/>
  <c r="AR96" i="6"/>
  <c r="AJ97" i="6"/>
  <c r="AN86" i="6"/>
  <c r="AJ89" i="6"/>
  <c r="AP95" i="6"/>
  <c r="AQ91" i="6"/>
  <c r="AT86" i="6"/>
  <c r="AP85" i="6"/>
  <c r="A136" i="6" a="1"/>
  <c r="A136" i="6" s="1"/>
  <c r="A159" i="6" a="1"/>
  <c r="A159" i="6" s="1"/>
  <c r="A162" i="6" a="1"/>
  <c r="A162" i="6" s="1"/>
  <c r="A163" i="6" a="1"/>
  <c r="A163" i="6" s="1"/>
  <c r="AM87" i="6"/>
  <c r="AT84" i="6"/>
  <c r="AP89" i="6"/>
  <c r="AV96" i="6"/>
  <c r="AQ90" i="6"/>
  <c r="AS96" i="6"/>
  <c r="AJ88" i="6"/>
  <c r="AU92" i="6"/>
  <c r="AO97" i="6"/>
  <c r="AN84" i="6"/>
  <c r="AO86" i="6"/>
  <c r="AL93" i="6"/>
  <c r="AK89" i="6"/>
  <c r="AM86" i="6"/>
  <c r="AW90" i="6"/>
  <c r="AR95" i="6"/>
  <c r="AR85" i="6"/>
  <c r="AK92" i="6"/>
  <c r="AU84" i="6"/>
  <c r="AQ89" i="6"/>
  <c r="AM94" i="6"/>
  <c r="AP93" i="6"/>
  <c r="AN89" i="6"/>
  <c r="AV84" i="6"/>
  <c r="AW84" i="6"/>
  <c r="AL84" i="6"/>
  <c r="AU88" i="6"/>
  <c r="AR93" i="6"/>
  <c r="AW88" i="6"/>
  <c r="AW89" i="6"/>
  <c r="AQ95" i="6"/>
  <c r="AP87" i="6"/>
  <c r="AM92" i="6"/>
  <c r="AU96" i="6"/>
  <c r="AU85" i="6"/>
  <c r="AL90" i="6"/>
  <c r="AL97" i="6"/>
  <c r="AW96" i="6"/>
  <c r="AW87" i="6"/>
  <c r="AT92" i="6"/>
  <c r="AN97" i="6"/>
  <c r="AT88" i="6"/>
  <c r="AU93" i="6"/>
  <c r="AR86" i="6"/>
  <c r="AN91" i="6"/>
  <c r="AW95" i="6"/>
  <c r="AU97" i="6"/>
  <c r="AS97" i="6"/>
  <c r="AV86" i="6"/>
  <c r="AQ87" i="6"/>
  <c r="AP86" i="6"/>
  <c r="AP97" i="6"/>
  <c r="AN88" i="6"/>
  <c r="AR84" i="6"/>
  <c r="AU87" i="6"/>
  <c r="AS87" i="6"/>
  <c r="AL88" i="6"/>
  <c r="AJ91" i="6"/>
  <c r="AN92" i="6"/>
  <c r="AU86" i="6"/>
  <c r="AS92" i="6"/>
  <c r="AU94" i="6"/>
  <c r="A155" i="6" a="1"/>
  <c r="A155" i="6" s="1"/>
  <c r="A144" i="6" a="1"/>
  <c r="A144" i="6" s="1"/>
  <c r="AT91" i="6"/>
  <c r="AL86" i="6"/>
  <c r="AL94" i="6"/>
  <c r="A124" i="6" a="1"/>
  <c r="A124" i="6" s="1"/>
  <c r="A137" i="6" a="1"/>
  <c r="A137" i="6" s="1"/>
  <c r="A141" i="6" a="1"/>
  <c r="A141" i="6" s="1"/>
  <c r="A156" i="6" a="1"/>
  <c r="A156" i="6" s="1"/>
  <c r="A160" i="6" a="1"/>
  <c r="A160" i="6" s="1"/>
  <c r="A127" i="6" a="1"/>
  <c r="A127" i="6" s="1"/>
  <c r="A145" i="6" a="1"/>
  <c r="A145" i="6" s="1"/>
  <c r="A131" i="6" a="1"/>
  <c r="A131" i="6" s="1"/>
  <c r="AJ84" i="6"/>
  <c r="AJ92" i="6"/>
  <c r="AP88" i="6"/>
  <c r="AW85" i="6"/>
  <c r="AR90" i="6"/>
  <c r="AN95" i="6"/>
  <c r="AS84" i="6"/>
  <c r="AU91" i="6"/>
  <c r="AQ84" i="6"/>
  <c r="AM89" i="6"/>
  <c r="AW93" i="6"/>
  <c r="AM85" i="6"/>
  <c r="AT93" i="6"/>
  <c r="AQ85" i="6"/>
  <c r="AJ96" i="6"/>
  <c r="AU95" i="6"/>
  <c r="AO87" i="6"/>
  <c r="AL92" i="6"/>
  <c r="AT96" i="6"/>
  <c r="AV87" i="6"/>
  <c r="AM93" i="6"/>
  <c r="AJ86" i="6"/>
  <c r="AS90" i="6"/>
  <c r="AO95" i="6"/>
  <c r="AS88" i="6"/>
  <c r="AJ94" i="6"/>
  <c r="AR89" i="6"/>
  <c r="AJ87" i="6"/>
  <c r="AO85" i="6"/>
  <c r="AJ90" i="6"/>
  <c r="AT94" i="6"/>
  <c r="AR91" i="6"/>
  <c r="AL91" i="6"/>
  <c r="AV97" i="6"/>
  <c r="AR88" i="6"/>
  <c r="AO93" i="6"/>
  <c r="AT90" i="6"/>
  <c r="AP90" i="6"/>
  <c r="AK86" i="6"/>
  <c r="AN85" i="6"/>
  <c r="AP84" i="6"/>
  <c r="AL89" i="6"/>
  <c r="AV93" i="6"/>
  <c r="AN96" i="6"/>
  <c r="AM90" i="6"/>
  <c r="AK96" i="6"/>
  <c r="AT87" i="6"/>
  <c r="AQ92" i="6"/>
  <c r="AK97" i="6"/>
  <c r="AR92" i="6"/>
  <c r="AM88" i="6"/>
  <c r="AO89" i="6"/>
  <c r="AM96" i="6"/>
  <c r="AO88" i="6"/>
  <c r="AT89" i="6"/>
  <c r="AV90" i="6"/>
  <c r="AT97" i="6"/>
  <c r="AO96" i="6"/>
  <c r="AP92" i="6"/>
  <c r="AQ93" i="6"/>
  <c r="AS95" i="6"/>
  <c r="AS94" i="6"/>
  <c r="AL96" i="6"/>
  <c r="AK90" i="6"/>
  <c r="A140" i="6" a="1"/>
  <c r="A140" i="6" s="1"/>
  <c r="A125" i="6" a="1"/>
  <c r="A125" i="6" s="1"/>
  <c r="A138" i="6" a="1"/>
  <c r="A138" i="6" s="1"/>
  <c r="A142" i="6" a="1"/>
  <c r="A142" i="6" s="1"/>
  <c r="A157" i="6" a="1"/>
  <c r="A157" i="6" s="1"/>
  <c r="A128" i="6" a="1"/>
  <c r="A128" i="6" s="1"/>
  <c r="A129" i="6" a="1"/>
  <c r="A129" i="6" s="1"/>
  <c r="AR94" i="6"/>
  <c r="AT95" i="6"/>
  <c r="AM95" i="6"/>
  <c r="AK87" i="6"/>
  <c r="AV91" i="6"/>
  <c r="AP96" i="6"/>
  <c r="AN87" i="6"/>
  <c r="AW92" i="6"/>
  <c r="AT85" i="6"/>
  <c r="AO90" i="6"/>
  <c r="AK95" i="6"/>
  <c r="AW86" i="6"/>
  <c r="AK88" i="6"/>
  <c r="AV94" i="6"/>
  <c r="AO84" i="6"/>
  <c r="AK85" i="6"/>
  <c r="AQ88" i="6"/>
  <c r="AN93" i="6"/>
  <c r="AW97" i="6"/>
  <c r="AS89" i="6"/>
  <c r="AW94" i="6"/>
  <c r="AL87" i="6"/>
  <c r="AW91" i="6"/>
  <c r="AQ96" i="6"/>
  <c r="AS86" i="6"/>
  <c r="AV89" i="6"/>
  <c r="AN94" i="6"/>
  <c r="AK94" i="6"/>
  <c r="AQ86" i="6"/>
  <c r="AM91" i="6"/>
  <c r="AV95" i="6"/>
  <c r="AV85" i="6"/>
  <c r="AO92" i="6"/>
  <c r="AL85" i="6"/>
  <c r="AU89" i="6"/>
  <c r="AQ94" i="6"/>
  <c r="AK91" i="6"/>
  <c r="AL95" i="6"/>
  <c r="AU90" i="6"/>
  <c r="AR87" i="6"/>
  <c r="AS85" i="6"/>
  <c r="AN90" i="6"/>
  <c r="AJ95" i="6"/>
  <c r="AK84" i="6"/>
  <c r="AP91" i="6"/>
  <c r="AM84" i="6"/>
  <c r="AV88" i="6"/>
  <c r="AS93" i="6"/>
  <c r="A150" i="6" a="1"/>
  <c r="A150" i="6" s="1"/>
  <c r="A123" i="6" a="1"/>
  <c r="A123" i="6" s="1"/>
  <c r="A130" i="6" a="1"/>
  <c r="A130" i="6" s="1"/>
  <c r="A161" i="6" a="1"/>
  <c r="A161" i="6" s="1"/>
  <c r="A154" i="6" a="1"/>
  <c r="A154" i="6" s="1"/>
  <c r="A135" i="6" a="1"/>
  <c r="A135" i="6" s="1"/>
  <c r="A149" i="6" a="1"/>
  <c r="A149" i="6" s="1"/>
  <c r="A152" i="6" a="1"/>
  <c r="A152" i="6" s="1"/>
  <c r="A153" i="6" a="1"/>
  <c r="A153" i="6" s="1"/>
  <c r="A132" i="6" a="1"/>
  <c r="A132" i="6" s="1"/>
  <c r="A147" i="6" a="1"/>
  <c r="A147" i="6" s="1"/>
  <c r="A151" i="6" a="1"/>
  <c r="A151" i="6" s="1"/>
  <c r="A133" i="6" a="1"/>
  <c r="A133" i="6" s="1"/>
  <c r="AZ16" i="6"/>
  <c r="AM16" i="6"/>
  <c r="AO51" i="6"/>
  <c r="AL18" i="6"/>
  <c r="AP18" i="6"/>
  <c r="AT18" i="6"/>
  <c r="AM18" i="6"/>
  <c r="AQ18" i="6"/>
  <c r="AU18" i="6"/>
  <c r="AJ18" i="6"/>
  <c r="AN18" i="6"/>
  <c r="AR18" i="6"/>
  <c r="AV18" i="6"/>
  <c r="AW18" i="6"/>
  <c r="AK18" i="6"/>
  <c r="AO18" i="6"/>
  <c r="AS18" i="6"/>
  <c r="AJ13" i="6"/>
  <c r="AN13" i="6"/>
  <c r="AR13" i="6"/>
  <c r="AV13" i="6"/>
  <c r="AZ13" i="6"/>
  <c r="AM13" i="6"/>
  <c r="AS13" i="6"/>
  <c r="AO13" i="6"/>
  <c r="AT13" i="6"/>
  <c r="AK13" i="6"/>
  <c r="AP13" i="6"/>
  <c r="AU13" i="6"/>
  <c r="AL13" i="6"/>
  <c r="AQ13" i="6"/>
  <c r="AW13" i="6"/>
  <c r="AJ9" i="6"/>
  <c r="AN9" i="6"/>
  <c r="AR9" i="6"/>
  <c r="AV9" i="6"/>
  <c r="AZ9" i="6"/>
  <c r="AK9" i="6"/>
  <c r="AP9" i="6"/>
  <c r="AU9" i="6"/>
  <c r="AO9" i="6"/>
  <c r="AW9" i="6"/>
  <c r="AQ9" i="6"/>
  <c r="AL9" i="6"/>
  <c r="AS9" i="6"/>
  <c r="AM9" i="6"/>
  <c r="AT9" i="6"/>
  <c r="AZ29" i="6"/>
  <c r="AJ29" i="6"/>
  <c r="AN29" i="6"/>
  <c r="AR29" i="6"/>
  <c r="AV29" i="6"/>
  <c r="AK29" i="6"/>
  <c r="AO29" i="6"/>
  <c r="AS29" i="6"/>
  <c r="AW29" i="6"/>
  <c r="AP29" i="6"/>
  <c r="AT29" i="6"/>
  <c r="AM29" i="6"/>
  <c r="AU29" i="6"/>
  <c r="AQ29" i="6"/>
  <c r="AL47" i="6"/>
  <c r="AP47" i="6"/>
  <c r="AT47" i="6"/>
  <c r="AM47" i="6"/>
  <c r="AQ47" i="6"/>
  <c r="AU47" i="6"/>
  <c r="AJ47" i="6"/>
  <c r="AN47" i="6"/>
  <c r="AR47" i="6"/>
  <c r="AV47" i="6"/>
  <c r="AW47" i="6"/>
  <c r="AS47" i="6"/>
  <c r="AO47" i="6"/>
  <c r="AQ51" i="6"/>
  <c r="AU51" i="6"/>
  <c r="AJ51" i="6"/>
  <c r="AN51" i="6"/>
  <c r="AR51" i="6"/>
  <c r="AV51" i="6"/>
  <c r="AK51" i="6"/>
  <c r="AS51" i="6"/>
  <c r="AW51" i="6"/>
  <c r="AP51" i="6"/>
  <c r="AT51" i="6"/>
  <c r="AK21" i="6"/>
  <c r="AO21" i="6"/>
  <c r="AS21" i="6"/>
  <c r="AW21" i="6"/>
  <c r="AL21" i="6"/>
  <c r="AP21" i="6"/>
  <c r="AT21" i="6"/>
  <c r="AM21" i="6"/>
  <c r="AQ21" i="6"/>
  <c r="AU21" i="6"/>
  <c r="AR21" i="6"/>
  <c r="AV21" i="6"/>
  <c r="AJ21" i="6"/>
  <c r="AN21" i="6"/>
  <c r="AN16" i="6"/>
  <c r="AR16" i="6"/>
  <c r="AV16" i="6"/>
  <c r="AJ16" i="6"/>
  <c r="AO16" i="6"/>
  <c r="AS16" i="6"/>
  <c r="AW16" i="6"/>
  <c r="AK16" i="6"/>
  <c r="AP16" i="6"/>
  <c r="AT16" i="6"/>
  <c r="AU16" i="6"/>
  <c r="AL16" i="6"/>
  <c r="AQ16" i="6"/>
  <c r="AM12" i="6"/>
  <c r="AQ12" i="6"/>
  <c r="AU12" i="6"/>
  <c r="AZ12" i="6"/>
  <c r="AK12" i="6"/>
  <c r="AP12" i="6"/>
  <c r="AV12" i="6"/>
  <c r="AJ12" i="6"/>
  <c r="AR12" i="6"/>
  <c r="AL12" i="6"/>
  <c r="AS12" i="6"/>
  <c r="AN12" i="6"/>
  <c r="AO12" i="6"/>
  <c r="AW12" i="6"/>
  <c r="AZ8" i="6"/>
  <c r="AT8" i="6"/>
  <c r="AU8" i="6"/>
  <c r="AV8" i="6"/>
  <c r="AS8" i="6"/>
  <c r="AW8" i="6"/>
  <c r="AZ28" i="6"/>
  <c r="AM28" i="6"/>
  <c r="AQ28" i="6"/>
  <c r="AU28" i="6"/>
  <c r="AJ28" i="6"/>
  <c r="AN28" i="6"/>
  <c r="AR28" i="6"/>
  <c r="AV28" i="6"/>
  <c r="AK28" i="6"/>
  <c r="AO28" i="6"/>
  <c r="AS28" i="6"/>
  <c r="AW28" i="6"/>
  <c r="AT28" i="6"/>
  <c r="AL28" i="6"/>
  <c r="AP28" i="6"/>
  <c r="AJ48" i="6"/>
  <c r="AN48" i="6"/>
  <c r="AR48" i="6"/>
  <c r="AV48" i="6"/>
  <c r="AK48" i="6"/>
  <c r="AO48" i="6"/>
  <c r="AS48" i="6"/>
  <c r="AW48" i="6"/>
  <c r="AL48" i="6"/>
  <c r="AP48" i="6"/>
  <c r="AT48" i="6"/>
  <c r="AU48" i="6"/>
  <c r="AQ48" i="6"/>
  <c r="AM48" i="6"/>
  <c r="AK52" i="6"/>
  <c r="AO52" i="6"/>
  <c r="AS52" i="6"/>
  <c r="AW52" i="6"/>
  <c r="AL52" i="6"/>
  <c r="AP52" i="6"/>
  <c r="AT52" i="6"/>
  <c r="AM52" i="6"/>
  <c r="AN52" i="6"/>
  <c r="AV52" i="6"/>
  <c r="AQ52" i="6"/>
  <c r="AJ52" i="6"/>
  <c r="AR52" i="6"/>
  <c r="AJ20" i="6"/>
  <c r="AN20" i="6"/>
  <c r="AR20" i="6"/>
  <c r="AV20" i="6"/>
  <c r="AK20" i="6"/>
  <c r="AO20" i="6"/>
  <c r="AS20" i="6"/>
  <c r="AW20" i="6"/>
  <c r="AL20" i="6"/>
  <c r="AP20" i="6"/>
  <c r="AT20" i="6"/>
  <c r="AM20" i="6"/>
  <c r="AQ20" i="6"/>
  <c r="AU20" i="6"/>
  <c r="AL15" i="6"/>
  <c r="AP15" i="6"/>
  <c r="AT15" i="6"/>
  <c r="AZ15" i="6"/>
  <c r="AJ15" i="6"/>
  <c r="AO15" i="6"/>
  <c r="AU15" i="6"/>
  <c r="AK15" i="6"/>
  <c r="AQ15" i="6"/>
  <c r="AV15" i="6"/>
  <c r="AM15" i="6"/>
  <c r="AR15" i="6"/>
  <c r="AW15" i="6"/>
  <c r="AN15" i="6"/>
  <c r="AS15" i="6"/>
  <c r="AL11" i="6"/>
  <c r="AP11" i="6"/>
  <c r="AT11" i="6"/>
  <c r="AM11" i="6"/>
  <c r="AR11" i="6"/>
  <c r="AW11" i="6"/>
  <c r="AK11" i="6"/>
  <c r="AS11" i="6"/>
  <c r="AN11" i="6"/>
  <c r="AU11" i="6"/>
  <c r="AO11" i="6"/>
  <c r="AV11" i="6"/>
  <c r="AZ11" i="6"/>
  <c r="AJ11" i="6"/>
  <c r="AQ11" i="6"/>
  <c r="AZ31" i="6"/>
  <c r="AL31" i="6"/>
  <c r="AP31" i="6"/>
  <c r="AT31" i="6"/>
  <c r="AQ31" i="6"/>
  <c r="AU31" i="6"/>
  <c r="AJ31" i="6"/>
  <c r="AR31" i="6"/>
  <c r="AV31" i="6"/>
  <c r="AK31" i="6"/>
  <c r="AO31" i="6"/>
  <c r="AW31" i="6"/>
  <c r="AS31" i="6"/>
  <c r="AZ27" i="6"/>
  <c r="AT27" i="6"/>
  <c r="AU27" i="6"/>
  <c r="AV27" i="6"/>
  <c r="AW27" i="6"/>
  <c r="AS27" i="6"/>
  <c r="BE32" i="6"/>
  <c r="BE36" i="6"/>
  <c r="BE34" i="6"/>
  <c r="BE37" i="6"/>
  <c r="BE38" i="6"/>
  <c r="BE39" i="6"/>
  <c r="BE40" i="6"/>
  <c r="BE33" i="6"/>
  <c r="BE35" i="6"/>
  <c r="AL49" i="6"/>
  <c r="AP49" i="6"/>
  <c r="AT49" i="6"/>
  <c r="AM49" i="6"/>
  <c r="AQ49" i="6"/>
  <c r="AU49" i="6"/>
  <c r="AJ49" i="6"/>
  <c r="AN49" i="6"/>
  <c r="AR49" i="6"/>
  <c r="AV49" i="6"/>
  <c r="AS49" i="6"/>
  <c r="AW49" i="6"/>
  <c r="AO49" i="6"/>
  <c r="AK49" i="6"/>
  <c r="AM53" i="6"/>
  <c r="AQ53" i="6"/>
  <c r="AU53" i="6"/>
  <c r="AJ53" i="6"/>
  <c r="AN53" i="6"/>
  <c r="AV53" i="6"/>
  <c r="AL53" i="6"/>
  <c r="AT53" i="6"/>
  <c r="AK53" i="6"/>
  <c r="AO53" i="6"/>
  <c r="AW53" i="6"/>
  <c r="AS53" i="6"/>
  <c r="AP53" i="6"/>
  <c r="AM19" i="6"/>
  <c r="AQ19" i="6"/>
  <c r="AU19" i="6"/>
  <c r="AJ19" i="6"/>
  <c r="AN19" i="6"/>
  <c r="AR19" i="6"/>
  <c r="AV19" i="6"/>
  <c r="AO19" i="6"/>
  <c r="AS19" i="6"/>
  <c r="AP19" i="6"/>
  <c r="AT19" i="6"/>
  <c r="AL19" i="6"/>
  <c r="AZ14" i="6"/>
  <c r="AK14" i="6"/>
  <c r="AO14" i="6"/>
  <c r="AS14" i="6"/>
  <c r="AW14" i="6"/>
  <c r="AL14" i="6"/>
  <c r="AQ14" i="6"/>
  <c r="AV14" i="6"/>
  <c r="AM14" i="6"/>
  <c r="AN14" i="6"/>
  <c r="AT14" i="6"/>
  <c r="AJ14" i="6"/>
  <c r="AP14" i="6"/>
  <c r="AU14" i="6"/>
  <c r="AZ10" i="6"/>
  <c r="AK10" i="6"/>
  <c r="AS10" i="6"/>
  <c r="AW10" i="6"/>
  <c r="AN10" i="6"/>
  <c r="AT10" i="6"/>
  <c r="AM10" i="6"/>
  <c r="AU10" i="6"/>
  <c r="AP10" i="6"/>
  <c r="AV10" i="6"/>
  <c r="AQ10" i="6"/>
  <c r="AR10" i="6"/>
  <c r="AL10" i="6"/>
  <c r="AZ30" i="6"/>
  <c r="AK30" i="6"/>
  <c r="AS30" i="6"/>
  <c r="AW30" i="6"/>
  <c r="AL30" i="6"/>
  <c r="AP30" i="6"/>
  <c r="AT30" i="6"/>
  <c r="AM30" i="6"/>
  <c r="AQ30" i="6"/>
  <c r="AU30" i="6"/>
  <c r="AJ30" i="6"/>
  <c r="AV30" i="6"/>
  <c r="AN30" i="6"/>
  <c r="AR30" i="6"/>
  <c r="AP46" i="6"/>
  <c r="AV46" i="6"/>
  <c r="AS46" i="6"/>
  <c r="AO46" i="6"/>
  <c r="AW46" i="6"/>
  <c r="AR46" i="6"/>
  <c r="AT46" i="6"/>
  <c r="AQ46" i="6"/>
  <c r="AU46" i="6"/>
  <c r="AJ50" i="6"/>
  <c r="AN50" i="6"/>
  <c r="AR50" i="6"/>
  <c r="AW50" i="6"/>
  <c r="AS50" i="6"/>
  <c r="AK50" i="6"/>
  <c r="AO50" i="6"/>
  <c r="AT50" i="6"/>
  <c r="AL50" i="6"/>
  <c r="AP50" i="6"/>
  <c r="AU50" i="6"/>
  <c r="AQ50" i="6"/>
  <c r="AV50" i="6"/>
  <c r="AM50" i="6"/>
  <c r="AK54" i="6"/>
  <c r="AO54" i="6"/>
  <c r="AS54" i="6"/>
  <c r="AW54" i="6"/>
  <c r="AL54" i="6"/>
  <c r="AP54" i="6"/>
  <c r="AT54" i="6"/>
  <c r="AJ54" i="6"/>
  <c r="AR54" i="6"/>
  <c r="AM54" i="6"/>
  <c r="AQ54" i="6"/>
  <c r="AN54" i="6"/>
  <c r="AV54" i="6"/>
  <c r="BE58" i="6" s="1"/>
  <c r="O20" i="2"/>
  <c r="A119" i="6"/>
  <c r="AJ106" i="6"/>
  <c r="AK105" i="6"/>
  <c r="AM105" i="6"/>
  <c r="AZ57" i="6"/>
  <c r="AZ53" i="6"/>
  <c r="AZ49" i="6"/>
  <c r="AZ46" i="6"/>
  <c r="AZ56" i="6"/>
  <c r="AZ52" i="6"/>
  <c r="AZ48" i="6"/>
  <c r="AZ59" i="6"/>
  <c r="AZ55" i="6"/>
  <c r="AZ51" i="6"/>
  <c r="AZ47" i="6"/>
  <c r="AZ58" i="6"/>
  <c r="AZ54" i="6"/>
  <c r="AZ50" i="6"/>
  <c r="AJ46" i="6"/>
  <c r="AL106" i="6"/>
  <c r="AP27" i="6"/>
  <c r="AR27" i="6"/>
  <c r="AQ27" i="6"/>
  <c r="AL27" i="6"/>
  <c r="AN27" i="6"/>
  <c r="AJ27" i="6"/>
  <c r="AK27" i="6"/>
  <c r="AO27" i="6"/>
  <c r="AR8" i="6"/>
  <c r="AO8" i="6"/>
  <c r="AK8" i="6"/>
  <c r="AM106" i="6"/>
  <c r="AJ104" i="6"/>
  <c r="AM104" i="6"/>
  <c r="AK104" i="6"/>
  <c r="AL107" i="6"/>
  <c r="AL8" i="6"/>
  <c r="AN8" i="6"/>
  <c r="AP8" i="6"/>
  <c r="AM8" i="6"/>
  <c r="AK46" i="6"/>
  <c r="AN46" i="6"/>
  <c r="AM46" i="6"/>
  <c r="AL46" i="6"/>
  <c r="AM107" i="6"/>
  <c r="AL105" i="6"/>
  <c r="AJ105" i="6"/>
  <c r="AK106" i="6"/>
  <c r="AJ107" i="6"/>
  <c r="AZ104" i="6"/>
  <c r="AL104" i="6"/>
  <c r="AK107" i="6"/>
  <c r="AQ8" i="6"/>
  <c r="AM27" i="6"/>
  <c r="Q119" i="6"/>
  <c r="U119" i="6"/>
  <c r="AC119" i="6"/>
  <c r="Y119" i="6"/>
  <c r="I119" i="6"/>
  <c r="M119" i="6"/>
  <c r="BC85" i="6" l="1"/>
  <c r="BE84" i="6"/>
  <c r="BC92" i="6"/>
  <c r="BC86" i="6"/>
  <c r="AK79" i="6"/>
  <c r="AJ79" i="6"/>
  <c r="BD68" i="6"/>
  <c r="BE78" i="6"/>
  <c r="BE70" i="6"/>
  <c r="BE66" i="6"/>
  <c r="BE75" i="6"/>
  <c r="BE67" i="6"/>
  <c r="BE73" i="6"/>
  <c r="AL79" i="6"/>
  <c r="BD65" i="6"/>
  <c r="BC70" i="6"/>
  <c r="AX70" i="6"/>
  <c r="AO79" i="6"/>
  <c r="BE65" i="6"/>
  <c r="BE76" i="6"/>
  <c r="BD77" i="6"/>
  <c r="BE77" i="6"/>
  <c r="BE72" i="6"/>
  <c r="BC69" i="6"/>
  <c r="AX69" i="6"/>
  <c r="BC73" i="6"/>
  <c r="AX73" i="6"/>
  <c r="BC71" i="6"/>
  <c r="AX71" i="6"/>
  <c r="BC72" i="6"/>
  <c r="AX72" i="6"/>
  <c r="AQ79" i="6"/>
  <c r="BD70" i="6"/>
  <c r="BD73" i="6"/>
  <c r="BD71" i="6"/>
  <c r="AP79" i="6"/>
  <c r="AM79" i="6"/>
  <c r="BD72" i="6"/>
  <c r="AT79" i="6"/>
  <c r="AR79" i="6"/>
  <c r="BC76" i="6"/>
  <c r="AX76" i="6"/>
  <c r="BE74" i="6"/>
  <c r="AX65" i="6"/>
  <c r="BC65" i="6"/>
  <c r="BC74" i="6"/>
  <c r="AX74" i="6"/>
  <c r="BC67" i="6"/>
  <c r="AX67" i="6"/>
  <c r="AX77" i="6"/>
  <c r="BC77" i="6"/>
  <c r="AS79" i="6"/>
  <c r="AX75" i="6"/>
  <c r="BC75" i="6"/>
  <c r="AX66" i="6"/>
  <c r="BC66" i="6"/>
  <c r="AX78" i="6"/>
  <c r="BC78" i="6"/>
  <c r="BE68" i="6"/>
  <c r="BE71" i="6"/>
  <c r="AX68" i="6"/>
  <c r="BC68" i="6"/>
  <c r="BE69" i="6"/>
  <c r="BD74" i="6"/>
  <c r="AV79" i="6"/>
  <c r="AN79" i="6"/>
  <c r="BD66" i="6"/>
  <c r="AU79" i="6"/>
  <c r="BD75" i="6"/>
  <c r="BD67" i="6"/>
  <c r="BD78" i="6"/>
  <c r="BD76" i="6"/>
  <c r="BD69" i="6"/>
  <c r="AW79" i="6"/>
  <c r="AU98" i="6"/>
  <c r="AK98" i="6"/>
  <c r="BC96" i="6"/>
  <c r="BD89" i="6"/>
  <c r="BE87" i="6"/>
  <c r="AX97" i="6"/>
  <c r="BC89" i="6"/>
  <c r="BD87" i="6"/>
  <c r="BE91" i="6"/>
  <c r="AS98" i="6"/>
  <c r="BE92" i="6"/>
  <c r="BD91" i="6"/>
  <c r="BD93" i="6"/>
  <c r="BE88" i="6"/>
  <c r="BC94" i="6"/>
  <c r="BE94" i="6"/>
  <c r="BD96" i="6"/>
  <c r="AX93" i="6"/>
  <c r="AX87" i="6"/>
  <c r="BE95" i="6"/>
  <c r="AM98" i="6"/>
  <c r="BD94" i="6"/>
  <c r="BD92" i="6"/>
  <c r="BD95" i="6"/>
  <c r="BD90" i="6"/>
  <c r="BE97" i="6"/>
  <c r="BD88" i="6"/>
  <c r="BE85" i="6"/>
  <c r="AR98" i="6"/>
  <c r="AV98" i="6"/>
  <c r="AX89" i="6"/>
  <c r="BE90" i="6"/>
  <c r="BE96" i="6"/>
  <c r="AN98" i="6"/>
  <c r="AX88" i="6"/>
  <c r="BD97" i="6"/>
  <c r="BC87" i="6"/>
  <c r="AT98" i="6"/>
  <c r="AX91" i="6"/>
  <c r="BE89" i="6"/>
  <c r="BE93" i="6"/>
  <c r="AW98" i="6"/>
  <c r="BA97" i="6" s="1"/>
  <c r="BC95" i="6"/>
  <c r="AO98" i="6"/>
  <c r="BD85" i="6"/>
  <c r="BC90" i="6"/>
  <c r="BC84" i="6"/>
  <c r="AX86" i="6"/>
  <c r="AX92" i="6"/>
  <c r="BA92" i="6" s="1"/>
  <c r="BD84" i="6"/>
  <c r="AP98" i="6"/>
  <c r="AX90" i="6"/>
  <c r="AX94" i="6"/>
  <c r="AX96" i="6"/>
  <c r="BC91" i="6"/>
  <c r="BC93" i="6"/>
  <c r="AL98" i="6"/>
  <c r="BC88" i="6"/>
  <c r="BD86" i="6"/>
  <c r="BC97" i="6"/>
  <c r="AX85" i="6"/>
  <c r="AQ98" i="6"/>
  <c r="AJ98" i="6"/>
  <c r="BE86" i="6"/>
  <c r="AX95" i="6"/>
  <c r="AX84" i="6"/>
  <c r="BD39" i="6"/>
  <c r="AV60" i="6"/>
  <c r="BA58" i="6" s="1"/>
  <c r="BC51" i="6"/>
  <c r="BD37" i="6"/>
  <c r="BC55" i="6"/>
  <c r="BC56" i="6"/>
  <c r="BD55" i="6"/>
  <c r="BD58" i="6"/>
  <c r="BE55" i="6"/>
  <c r="BC57" i="6"/>
  <c r="BE59" i="6"/>
  <c r="BE29" i="6"/>
  <c r="BC35" i="6"/>
  <c r="BD35" i="6"/>
  <c r="BC37" i="6"/>
  <c r="BC34" i="6"/>
  <c r="BD34" i="6"/>
  <c r="BD33" i="6"/>
  <c r="BD32" i="6"/>
  <c r="BC40" i="6"/>
  <c r="BC17" i="6"/>
  <c r="BD17" i="6"/>
  <c r="AR22" i="6"/>
  <c r="BE17" i="6"/>
  <c r="AM22" i="6"/>
  <c r="BD30" i="6"/>
  <c r="BE53" i="6"/>
  <c r="BC58" i="6"/>
  <c r="AQ22" i="6"/>
  <c r="BC32" i="6"/>
  <c r="BE56" i="6"/>
  <c r="AO60" i="6"/>
  <c r="BD38" i="6"/>
  <c r="AX51" i="6"/>
  <c r="BD56" i="6"/>
  <c r="AX28" i="6"/>
  <c r="AQ41" i="6"/>
  <c r="BA34" i="6" s="1"/>
  <c r="BE27" i="6"/>
  <c r="AP41" i="6"/>
  <c r="BA33" i="6" s="1"/>
  <c r="AW41" i="6"/>
  <c r="BA40" i="6" s="1"/>
  <c r="BC14" i="6"/>
  <c r="AX14" i="6"/>
  <c r="BC31" i="6"/>
  <c r="AU22" i="6"/>
  <c r="AU60" i="6"/>
  <c r="BA57" i="6" s="1"/>
  <c r="AT60" i="6"/>
  <c r="BA56" i="6" s="1"/>
  <c r="AN41" i="6"/>
  <c r="BD18" i="6"/>
  <c r="AX46" i="6"/>
  <c r="BC46" i="6"/>
  <c r="BC50" i="6"/>
  <c r="AX50" i="6"/>
  <c r="AP60" i="6"/>
  <c r="BD53" i="6"/>
  <c r="AX52" i="6"/>
  <c r="BD8" i="6"/>
  <c r="AP22" i="6"/>
  <c r="AR60" i="6"/>
  <c r="AS41" i="6"/>
  <c r="BA36" i="6" s="1"/>
  <c r="BC53" i="6"/>
  <c r="AX53" i="6"/>
  <c r="BC36" i="6"/>
  <c r="BC15" i="6"/>
  <c r="AX15" i="6"/>
  <c r="AX48" i="6"/>
  <c r="BD48" i="6"/>
  <c r="AM41" i="6"/>
  <c r="BD28" i="6"/>
  <c r="AS22" i="6"/>
  <c r="BA17" i="6" s="1"/>
  <c r="AV22" i="6"/>
  <c r="AX21" i="6"/>
  <c r="BD47" i="6"/>
  <c r="BE47" i="6"/>
  <c r="BD29" i="6"/>
  <c r="AJ41" i="6"/>
  <c r="BC29" i="6"/>
  <c r="AX29" i="6"/>
  <c r="AX31" i="6"/>
  <c r="AJ22" i="6"/>
  <c r="BC8" i="6"/>
  <c r="AX8" i="6"/>
  <c r="AS60" i="6"/>
  <c r="BA55" i="6" s="1"/>
  <c r="BD46" i="6"/>
  <c r="AN60" i="6"/>
  <c r="AN22" i="6"/>
  <c r="AK22" i="6"/>
  <c r="BD54" i="6"/>
  <c r="BE50" i="6"/>
  <c r="BC59" i="6"/>
  <c r="BE57" i="6"/>
  <c r="BD57" i="6"/>
  <c r="BD59" i="6"/>
  <c r="BE46" i="6"/>
  <c r="AQ60" i="6"/>
  <c r="BE30" i="6"/>
  <c r="AO41" i="6"/>
  <c r="BA32" i="6" s="1"/>
  <c r="BD19" i="6"/>
  <c r="AX19" i="6"/>
  <c r="BD49" i="6"/>
  <c r="BE49" i="6"/>
  <c r="BD40" i="6"/>
  <c r="BC38" i="6"/>
  <c r="BC33" i="6"/>
  <c r="BC39" i="6"/>
  <c r="BE31" i="6"/>
  <c r="BC11" i="6"/>
  <c r="AX11" i="6"/>
  <c r="BE15" i="6"/>
  <c r="BC52" i="6"/>
  <c r="BD52" i="6"/>
  <c r="BE48" i="6"/>
  <c r="AJ60" i="6"/>
  <c r="BC48" i="6"/>
  <c r="BC28" i="6"/>
  <c r="BE16" i="6"/>
  <c r="AX16" i="6"/>
  <c r="BC16" i="6"/>
  <c r="BC47" i="6"/>
  <c r="AX47" i="6"/>
  <c r="AM60" i="6"/>
  <c r="AL60" i="6"/>
  <c r="AV41" i="6"/>
  <c r="BA39" i="6" s="1"/>
  <c r="BC9" i="6"/>
  <c r="AX9" i="6"/>
  <c r="BC13" i="6"/>
  <c r="AX13" i="6"/>
  <c r="AX18" i="6"/>
  <c r="BC30" i="6"/>
  <c r="AX30" i="6"/>
  <c r="BE52" i="6"/>
  <c r="AT22" i="6"/>
  <c r="AL41" i="6"/>
  <c r="AX54" i="6"/>
  <c r="BC54" i="6"/>
  <c r="BD27" i="6"/>
  <c r="AK60" i="6"/>
  <c r="AL22" i="6"/>
  <c r="AO22" i="6"/>
  <c r="BC27" i="6"/>
  <c r="AX27" i="6"/>
  <c r="BE54" i="6"/>
  <c r="BD50" i="6"/>
  <c r="AW60" i="6"/>
  <c r="BA59" i="6" s="1"/>
  <c r="AK41" i="6"/>
  <c r="BC10" i="6"/>
  <c r="AX10" i="6"/>
  <c r="BC49" i="6"/>
  <c r="AX49" i="6"/>
  <c r="BD36" i="6"/>
  <c r="AT41" i="6"/>
  <c r="BA37" i="6" s="1"/>
  <c r="BD31" i="6"/>
  <c r="AX20" i="6"/>
  <c r="BE28" i="6"/>
  <c r="AU41" i="6"/>
  <c r="BA38" i="6" s="1"/>
  <c r="AW22" i="6"/>
  <c r="AX12" i="6"/>
  <c r="BC12" i="6"/>
  <c r="BD16" i="6"/>
  <c r="BD51" i="6"/>
  <c r="BE51" i="6"/>
  <c r="AR41" i="6"/>
  <c r="BA35" i="6" s="1"/>
  <c r="BE18" i="6"/>
  <c r="BC20" i="6"/>
  <c r="BC19" i="6"/>
  <c r="BC21" i="6"/>
  <c r="BC18" i="6"/>
  <c r="AJ108" i="6"/>
  <c r="AK108" i="6"/>
  <c r="AX105" i="6"/>
  <c r="AM108" i="6"/>
  <c r="BE12" i="6"/>
  <c r="AX104" i="6"/>
  <c r="BE11" i="6"/>
  <c r="BD9" i="6"/>
  <c r="BD13" i="6"/>
  <c r="BE8" i="6"/>
  <c r="BE10" i="6"/>
  <c r="BE9" i="6"/>
  <c r="BD10" i="6"/>
  <c r="BE19" i="6"/>
  <c r="AX106" i="6"/>
  <c r="AX107" i="6"/>
  <c r="BD14" i="6"/>
  <c r="BD15" i="6"/>
  <c r="BE14" i="6"/>
  <c r="AL108" i="6"/>
  <c r="BE13" i="6"/>
  <c r="BE20" i="6"/>
  <c r="BD12" i="6"/>
  <c r="BD11" i="6"/>
  <c r="BD21" i="6"/>
  <c r="BD20" i="6"/>
  <c r="BE21" i="6"/>
  <c r="BF89" i="6" l="1"/>
  <c r="BA93" i="6"/>
  <c r="BA85" i="6"/>
  <c r="BA94" i="6"/>
  <c r="BF92" i="6"/>
  <c r="BA91" i="6"/>
  <c r="BF88" i="6"/>
  <c r="BA67" i="6"/>
  <c r="BF78" i="6"/>
  <c r="BF72" i="6"/>
  <c r="BF76" i="6"/>
  <c r="BA76" i="6"/>
  <c r="BF66" i="6"/>
  <c r="BA73" i="6"/>
  <c r="BF69" i="6"/>
  <c r="BF75" i="6"/>
  <c r="BA78" i="6"/>
  <c r="BA89" i="6"/>
  <c r="BF94" i="6"/>
  <c r="BF84" i="6"/>
  <c r="BA87" i="6"/>
  <c r="BA88" i="6"/>
  <c r="BF96" i="6"/>
  <c r="BF93" i="6"/>
  <c r="BA86" i="6"/>
  <c r="BF68" i="6"/>
  <c r="BF74" i="6"/>
  <c r="BA75" i="6"/>
  <c r="BA72" i="6"/>
  <c r="BF71" i="6"/>
  <c r="BF70" i="6"/>
  <c r="BA66" i="6"/>
  <c r="AX79" i="6"/>
  <c r="BA65" i="6"/>
  <c r="BF91" i="6"/>
  <c r="BF87" i="6"/>
  <c r="BA69" i="6"/>
  <c r="BA71" i="6"/>
  <c r="BA77" i="6"/>
  <c r="BD98" i="6"/>
  <c r="BF85" i="6"/>
  <c r="BA95" i="6"/>
  <c r="BA74" i="6"/>
  <c r="BA68" i="6"/>
  <c r="BA70" i="6"/>
  <c r="BA96" i="6"/>
  <c r="BF90" i="6"/>
  <c r="BF95" i="6"/>
  <c r="BA84" i="6"/>
  <c r="BE98" i="6"/>
  <c r="BF97" i="6"/>
  <c r="BF86" i="6"/>
  <c r="BC98" i="6"/>
  <c r="BA90" i="6"/>
  <c r="AX98" i="6"/>
  <c r="BF37" i="6"/>
  <c r="BF56" i="6"/>
  <c r="BE60" i="6"/>
  <c r="BF67" i="6"/>
  <c r="BC79" i="6"/>
  <c r="BD79" i="6"/>
  <c r="BE79" i="6"/>
  <c r="BF65" i="6"/>
  <c r="BF77" i="6"/>
  <c r="BF73" i="6"/>
  <c r="BA14" i="6"/>
  <c r="BF33" i="6"/>
  <c r="BF18" i="6"/>
  <c r="BF27" i="6"/>
  <c r="BF19" i="6"/>
  <c r="BF10" i="6"/>
  <c r="BF15" i="6"/>
  <c r="BF13" i="6"/>
  <c r="BF49" i="6"/>
  <c r="BF39" i="6"/>
  <c r="BF12" i="6"/>
  <c r="BF20" i="6"/>
  <c r="BF16" i="6"/>
  <c r="BF8" i="6"/>
  <c r="BF11" i="6"/>
  <c r="BF21" i="6"/>
  <c r="BF14" i="6"/>
  <c r="BF9" i="6"/>
  <c r="BF17" i="6"/>
  <c r="BF29" i="6"/>
  <c r="BF40" i="6"/>
  <c r="BF36" i="6"/>
  <c r="BF34" i="6"/>
  <c r="BF28" i="6"/>
  <c r="BF35" i="6"/>
  <c r="BF30" i="6"/>
  <c r="BF38" i="6"/>
  <c r="BF31" i="6"/>
  <c r="BF32" i="6"/>
  <c r="BF57" i="6"/>
  <c r="BF58" i="6"/>
  <c r="BF46" i="6"/>
  <c r="BF52" i="6"/>
  <c r="BF51" i="6"/>
  <c r="BF47" i="6"/>
  <c r="BF48" i="6"/>
  <c r="BF53" i="6"/>
  <c r="BF55" i="6"/>
  <c r="BF59" i="6"/>
  <c r="BF54" i="6"/>
  <c r="BF50" i="6"/>
  <c r="BA48" i="6"/>
  <c r="BA18" i="6"/>
  <c r="BA13" i="6"/>
  <c r="BA50" i="6"/>
  <c r="BA29" i="6"/>
  <c r="BA16" i="6"/>
  <c r="BA21" i="6"/>
  <c r="BA11" i="6"/>
  <c r="BA15" i="6"/>
  <c r="BA105" i="6"/>
  <c r="BA51" i="6"/>
  <c r="BA10" i="6"/>
  <c r="BA28" i="6"/>
  <c r="BA53" i="6"/>
  <c r="BA104" i="6"/>
  <c r="BA106" i="6"/>
  <c r="BA107" i="6"/>
  <c r="BA47" i="6"/>
  <c r="BA12" i="6"/>
  <c r="BA46" i="6"/>
  <c r="AX60" i="6"/>
  <c r="BC60" i="6"/>
  <c r="BA31" i="6"/>
  <c r="BA49" i="6"/>
  <c r="BA9" i="6"/>
  <c r="BD60" i="6"/>
  <c r="BA30" i="6"/>
  <c r="BA52" i="6"/>
  <c r="BA8" i="6"/>
  <c r="AX41" i="6"/>
  <c r="BA27" i="6"/>
  <c r="BA20" i="6"/>
  <c r="BA54" i="6"/>
  <c r="BA19" i="6"/>
  <c r="AX22" i="6"/>
  <c r="BC22" i="6"/>
  <c r="AX108" i="6"/>
  <c r="BD41" i="6"/>
  <c r="BE41" i="6"/>
  <c r="BC41" i="6"/>
  <c r="BD22" i="6"/>
  <c r="BE22" i="6"/>
  <c r="BF98" i="6" l="1"/>
  <c r="BA79" i="6"/>
  <c r="BA98" i="6"/>
  <c r="BF79" i="6"/>
  <c r="BA60" i="6"/>
  <c r="BA22" i="6"/>
  <c r="BF60" i="6"/>
  <c r="BF22" i="6"/>
  <c r="BA41" i="6"/>
  <c r="BA108" i="6"/>
  <c r="BF41" i="6"/>
  <c r="BC106" i="6"/>
  <c r="BD104" i="6"/>
  <c r="BE104" i="6"/>
  <c r="BC105" i="6"/>
  <c r="BC107" i="6"/>
  <c r="BC104" i="6"/>
  <c r="BE107" i="6"/>
  <c r="BD105" i="6"/>
  <c r="BE105" i="6"/>
  <c r="BD106" i="6"/>
  <c r="BE106" i="6"/>
  <c r="BD107" i="6"/>
  <c r="BF105" i="6" l="1"/>
  <c r="BF104" i="6"/>
  <c r="BE108" i="6"/>
  <c r="BD108" i="6"/>
  <c r="BF107" i="6"/>
  <c r="BF106" i="6"/>
  <c r="BC108" i="6"/>
  <c r="BF108" i="6" l="1"/>
  <c r="O7" i="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<sst xmlns="http://schemas.openxmlformats.org/spreadsheetml/2006/main" count="1936" uniqueCount="500">
  <si>
    <t>412 Boston Post Rd, Amherst, NH 03031</t>
  </si>
  <si>
    <t>Coaches Boys 7-9</t>
  </si>
  <si>
    <t>School Name</t>
  </si>
  <si>
    <t>Address</t>
  </si>
  <si>
    <t>24 Townsend Hill Rd, Brookline, NH 03033</t>
  </si>
  <si>
    <t>7th-9th</t>
  </si>
  <si>
    <t>3rd/4th</t>
  </si>
  <si>
    <t>Team</t>
  </si>
  <si>
    <t>Name</t>
  </si>
  <si>
    <t>Email</t>
  </si>
  <si>
    <t>Cell Phone</t>
  </si>
  <si>
    <t>Town</t>
  </si>
  <si>
    <t>Amherst</t>
  </si>
  <si>
    <t>Milford</t>
  </si>
  <si>
    <t>Wilton</t>
  </si>
  <si>
    <t>HB</t>
  </si>
  <si>
    <t>Coaches Girls 5/6</t>
  </si>
  <si>
    <t>HB3</t>
  </si>
  <si>
    <t>Coaches Boys 5/6</t>
  </si>
  <si>
    <t>Coaches Girls 3/4</t>
  </si>
  <si>
    <t>Coaches Boys 3/4</t>
  </si>
  <si>
    <t xml:space="preserve">Town Coordinators </t>
  </si>
  <si>
    <t>HB2</t>
  </si>
  <si>
    <t>A1</t>
  </si>
  <si>
    <t>A3</t>
  </si>
  <si>
    <t>HB1</t>
  </si>
  <si>
    <t>A2</t>
  </si>
  <si>
    <t>New Ipswich</t>
  </si>
  <si>
    <t>Times</t>
  </si>
  <si>
    <t>Towns</t>
  </si>
  <si>
    <t>8:30am, 9:45am, 11am, 12:15pm, 1:30pm</t>
  </si>
  <si>
    <t>CSDA - Captain Samuel Douglass Academy</t>
  </si>
  <si>
    <t>MMS - Milford Middle School</t>
  </si>
  <si>
    <t>SHS - Souhegan High School</t>
  </si>
  <si>
    <t>AMS - Amherst Middle School</t>
  </si>
  <si>
    <t>Rindge</t>
  </si>
  <si>
    <t>Divisions</t>
  </si>
  <si>
    <t>3rd-6th</t>
  </si>
  <si>
    <t>HBMS - Hollis Brookline Middle School</t>
  </si>
  <si>
    <t>14 Cross Road, Amherst, NH 03031</t>
  </si>
  <si>
    <t>25 Main St, Hollis, NH 03049</t>
  </si>
  <si>
    <t>33 Osgood Rd, Milford, NH 03055</t>
  </si>
  <si>
    <t>Hollis Brookline</t>
  </si>
  <si>
    <t>Brett Kilmer</t>
  </si>
  <si>
    <t>basketball@mcaa.us</t>
  </si>
  <si>
    <t>80 Heron Pond Rd, Milford, NH 03055</t>
  </si>
  <si>
    <t>HPES - Heron Pond Elementary School</t>
  </si>
  <si>
    <t>Boys 3/4</t>
  </si>
  <si>
    <t>Girls 3/4</t>
  </si>
  <si>
    <t>Boys 5/6</t>
  </si>
  <si>
    <t>Boys 7-9</t>
  </si>
  <si>
    <t>Girls 7-9</t>
  </si>
  <si>
    <t>Total</t>
  </si>
  <si>
    <t>Girls 5/6</t>
  </si>
  <si>
    <t>M1</t>
  </si>
  <si>
    <t>M2</t>
  </si>
  <si>
    <t>M3</t>
  </si>
  <si>
    <t>M4</t>
  </si>
  <si>
    <t xml:space="preserve">Week 1 </t>
  </si>
  <si>
    <t>Week 2</t>
  </si>
  <si>
    <t>Week 3</t>
  </si>
  <si>
    <t>Week 4</t>
  </si>
  <si>
    <t>Week 5</t>
  </si>
  <si>
    <t>Week 6</t>
  </si>
  <si>
    <t>Week 7</t>
  </si>
  <si>
    <t>Week 8</t>
  </si>
  <si>
    <t>JAMBOREE</t>
  </si>
  <si>
    <t>home</t>
  </si>
  <si>
    <t>Save the date!</t>
  </si>
  <si>
    <t>away</t>
  </si>
  <si>
    <t xml:space="preserve"> </t>
  </si>
  <si>
    <t>Home Games</t>
  </si>
  <si>
    <t>HUES</t>
  </si>
  <si>
    <t>HPES</t>
  </si>
  <si>
    <t>CSDA</t>
  </si>
  <si>
    <t>Game</t>
  </si>
  <si>
    <t>Tip</t>
  </si>
  <si>
    <t>Gym</t>
  </si>
  <si>
    <t>SHS</t>
  </si>
  <si>
    <t>MMS</t>
  </si>
  <si>
    <t>AMS</t>
  </si>
  <si>
    <t>HBMS</t>
  </si>
  <si>
    <t>Max</t>
  </si>
  <si>
    <t>Slot</t>
  </si>
  <si>
    <t>Ttl</t>
  </si>
  <si>
    <t>Games against each Town</t>
  </si>
  <si>
    <t>A4</t>
  </si>
  <si>
    <t>A5</t>
  </si>
  <si>
    <t>Coaches Girls 7-9</t>
  </si>
  <si>
    <r>
      <t>5</t>
    </r>
    <r>
      <rPr>
        <sz val="11"/>
        <color theme="1"/>
        <rFont val="Calibri"/>
        <family val="2"/>
      </rPr>
      <t>th-9th</t>
    </r>
  </si>
  <si>
    <r>
      <t>9am (x2), 10:</t>
    </r>
    <r>
      <rPr>
        <sz val="11"/>
        <color theme="1"/>
        <rFont val="Calibri"/>
        <family val="2"/>
      </rPr>
      <t>15</t>
    </r>
    <r>
      <rPr>
        <sz val="11"/>
        <color rgb="FF000000"/>
        <rFont val="Calibri"/>
        <family val="2"/>
      </rPr>
      <t xml:space="preserve">am (x2), </t>
    </r>
    <r>
      <rPr>
        <sz val="11"/>
        <color theme="1"/>
        <rFont val="Calibri"/>
        <family val="2"/>
      </rPr>
      <t xml:space="preserve">11:30am (x2), </t>
    </r>
    <r>
      <rPr>
        <sz val="11"/>
        <color rgb="FF000000"/>
        <rFont val="Calibri"/>
        <family val="2"/>
      </rPr>
      <t>12</t>
    </r>
    <r>
      <rPr>
        <sz val="11"/>
        <color theme="1"/>
        <rFont val="Calibri"/>
        <family val="2"/>
      </rPr>
      <t>:45</t>
    </r>
    <r>
      <rPr>
        <sz val="11"/>
        <color rgb="FF000000"/>
        <rFont val="Calibri"/>
        <family val="2"/>
      </rPr>
      <t>pm (x2), 2pm (x2)</t>
    </r>
  </si>
  <si>
    <t>BALE - Bales School</t>
  </si>
  <si>
    <t>1 Elm St, Milford, NH 03055</t>
  </si>
  <si>
    <t>5th-6th G</t>
  </si>
  <si>
    <t>BALE</t>
  </si>
  <si>
    <t>8:30am, 9:45am, 11am, 12:15pm, 1:30pm, 2:45pm, 4pm</t>
  </si>
  <si>
    <t>Peterborough</t>
  </si>
  <si>
    <t>2024-2025</t>
  </si>
  <si>
    <t>Start Date</t>
  </si>
  <si>
    <t>1:30pm, 2:45pm</t>
  </si>
  <si>
    <t>HB4</t>
  </si>
  <si>
    <t>David Woolrich</t>
  </si>
  <si>
    <t>Kevin Zomchek</t>
  </si>
  <si>
    <t>(978) 761-5885</t>
  </si>
  <si>
    <t>kmzomchek@gmail.com</t>
  </si>
  <si>
    <t>david.woolrich@gmail.com</t>
  </si>
  <si>
    <t>Saturday 12/7</t>
  </si>
  <si>
    <t>Saturday 12/14</t>
  </si>
  <si>
    <t>Saturday 1/4</t>
  </si>
  <si>
    <t>Saturday 1/11</t>
  </si>
  <si>
    <t>Saturday 1/18</t>
  </si>
  <si>
    <t>Saturday 1/25</t>
  </si>
  <si>
    <t>Saturday 2/1</t>
  </si>
  <si>
    <t>Saturday 2/8</t>
  </si>
  <si>
    <t>2/15</t>
  </si>
  <si>
    <t>7th-9th Girls - 0 teams</t>
  </si>
  <si>
    <t>Souhegan Valley Basketball League (SVBL)</t>
  </si>
  <si>
    <t xml:space="preserve">Advancement from each Pool will be determined by:   </t>
  </si>
  <si>
    <t>1. Fewest losses in Pool during Pool play</t>
  </si>
  <si>
    <t>Note: a 2-0 team has the tie-breaker advantage over a 2-1 team</t>
  </si>
  <si>
    <t>3. With 2 or more teams still tied, the team with the smallest margin of defeat in a loss will advance</t>
  </si>
  <si>
    <t>Notes: margin of victory is not a tiebreaker; a forfeit loss does not count in calculating smallest margin of defeat</t>
  </si>
  <si>
    <t>4. If the above tie-breakers fail to eliminate the tie, a 5-minute playoff between the tied teams will decide who moves on (stoppages for free throws and for any whistle in last minute)</t>
  </si>
  <si>
    <t>Normal SVBL rules will be followed except in following cases:</t>
  </si>
  <si>
    <t>- Timeouts: Teams will have two short (30-second) timeouts per game</t>
  </si>
  <si>
    <t>- Foul shots</t>
  </si>
  <si>
    <t>- Officials timeout (i.e. for injuries)</t>
  </si>
  <si>
    <t>- All stoppages of play (whistles) within the last 2 minutes</t>
  </si>
  <si>
    <t>Division:</t>
  </si>
  <si>
    <t>3rd/4th Boys</t>
  </si>
  <si>
    <t xml:space="preserve"># teams: </t>
  </si>
  <si>
    <t>Date:</t>
  </si>
  <si>
    <t># games:</t>
  </si>
  <si>
    <t>Location:</t>
  </si>
  <si>
    <t>Start Time:</t>
  </si>
  <si>
    <t>End Time:</t>
  </si>
  <si>
    <t>Game + Transition:</t>
  </si>
  <si>
    <t>min</t>
  </si>
  <si>
    <t>-</t>
  </si>
  <si>
    <t>Site Rep:</t>
  </si>
  <si>
    <t>5th/6th Girls</t>
  </si>
  <si>
    <t>7th-9th Boys</t>
  </si>
  <si>
    <t>The Jamboree is a fun, competitive tournament to conclude the SVBL season, with Champions and Runners-up within each division determined through play. This is intended to be a fun season wrap-up for the kids where each team will play a minimum of two short Pool games, with the possibility of a brief Semi-final play-in game, followed by a short division Final, over a 1/2 day.</t>
  </si>
  <si>
    <r>
      <t>- Full-court defense is allowed at 7</t>
    </r>
    <r>
      <rPr>
        <vertAlign val="superscript"/>
        <sz val="11"/>
        <color theme="1"/>
        <rFont val="Calibri"/>
        <family val="2"/>
        <scheme val="minor"/>
      </rPr>
      <t>th</t>
    </r>
    <r>
      <rPr>
        <sz val="11"/>
        <color theme="1"/>
        <rFont val="Calibri"/>
        <family val="2"/>
        <scheme val="minor"/>
      </rPr>
      <t>-9</t>
    </r>
    <r>
      <rPr>
        <vertAlign val="superscript"/>
        <sz val="11"/>
        <color theme="1"/>
        <rFont val="Calibri"/>
        <family val="2"/>
        <scheme val="minor"/>
      </rPr>
      <t>th</t>
    </r>
    <r>
      <rPr>
        <sz val="11"/>
        <color theme="1"/>
        <rFont val="Calibri"/>
        <family val="2"/>
        <scheme val="minor"/>
      </rPr>
      <t xml:space="preserve"> grade level in the last two minutes (3rd-6th grade levels must play halfcourt, man-to-man defense)</t>
    </r>
  </si>
  <si>
    <t>- No overtime in Pool Play (ties allowed); 5-min. running time (except last minute) overtime period in Finals, one 30-second TO added for each team, repeat if needed</t>
  </si>
  <si>
    <r>
      <t>-</t>
    </r>
    <r>
      <rPr>
        <b/>
        <sz val="11"/>
        <color rgb="FF000000"/>
        <rFont val="Calibri"/>
        <family val="2"/>
        <scheme val="minor"/>
      </rPr>
      <t xml:space="preserve"> Pool Games and Finals will be 20 minutes </t>
    </r>
    <r>
      <rPr>
        <sz val="11"/>
        <color rgb="FF000000"/>
        <rFont val="Calibri"/>
        <family val="2"/>
        <scheme val="minor"/>
      </rPr>
      <t>in duration</t>
    </r>
    <r>
      <rPr>
        <b/>
        <sz val="11"/>
        <color rgb="FF000000"/>
        <rFont val="Calibri"/>
        <family val="2"/>
        <scheme val="minor"/>
      </rPr>
      <t xml:space="preserve">, </t>
    </r>
    <r>
      <rPr>
        <sz val="11"/>
        <color indexed="8"/>
        <rFont val="Calibri"/>
        <family val="2"/>
        <scheme val="minor"/>
      </rPr>
      <t>playing under normal SVBL clock rules for a half (the clock will stop for the following: timeouts, injuries, foul shots, and on all stoppages of play (whistles) within the last 2 minutes)</t>
    </r>
  </si>
  <si>
    <t>9am, 10:15am, 11:30am, 12:45pm, 2pm, 3:15pm</t>
  </si>
  <si>
    <t>girls first, start at 9am</t>
  </si>
  <si>
    <t>girls only, start at 1:30pm</t>
  </si>
  <si>
    <t>1/17</t>
  </si>
  <si>
    <t>Home Blackout Dates</t>
  </si>
  <si>
    <t>12/13, 1/17</t>
  </si>
  <si>
    <t>12/13</t>
  </si>
  <si>
    <t>boys first, start at 9am</t>
  </si>
  <si>
    <t>2025-2026 Estimate</t>
  </si>
  <si>
    <t>Scheduling Comments</t>
  </si>
  <si>
    <t>3rd/4th first, start at 8:30am</t>
  </si>
  <si>
    <t>schedule around Travel</t>
  </si>
  <si>
    <t>ericxbell@gmail.com</t>
  </si>
  <si>
    <t>(978) 618-3488</t>
  </si>
  <si>
    <t>Eric Bell</t>
  </si>
  <si>
    <t>(339) 223-9152</t>
  </si>
  <si>
    <t>Aaron Duguay</t>
  </si>
  <si>
    <t>arduguay@gmail.com</t>
  </si>
  <si>
    <t>(781) 608-2834</t>
  </si>
  <si>
    <t>Matt McQuaid</t>
  </si>
  <si>
    <t>mcquam@gmail.com</t>
  </si>
  <si>
    <t>(413) 374-5248</t>
  </si>
  <si>
    <t>M5</t>
  </si>
  <si>
    <t>Celina Dutremble</t>
  </si>
  <si>
    <t>cdutremble@amherstnh.gov</t>
  </si>
  <si>
    <t>dvleclerc@charter.net</t>
  </si>
  <si>
    <t>(603) 759-4881</t>
  </si>
  <si>
    <t>David Leclerc</t>
  </si>
  <si>
    <t>(774) 319-2508</t>
  </si>
  <si>
    <t>Deanna Byam</t>
  </si>
  <si>
    <t>Christopher Cooper</t>
  </si>
  <si>
    <t>Brian Nelson</t>
  </si>
  <si>
    <t>Brett Schuster</t>
  </si>
  <si>
    <t>Drew Dion</t>
  </si>
  <si>
    <t>Jason Malcolm</t>
  </si>
  <si>
    <t>Tom Wilson</t>
  </si>
  <si>
    <t>jmalcolm1017@gmail.com</t>
  </si>
  <si>
    <t>twilson@mycastlebuilders.com</t>
  </si>
  <si>
    <t>Marie Dow</t>
  </si>
  <si>
    <t>tadows@charter.net</t>
  </si>
  <si>
    <t>drew.dion15@gmail.com</t>
  </si>
  <si>
    <t>deanna@giorgios.com</t>
  </si>
  <si>
    <t>coopstah13@gmail.com</t>
  </si>
  <si>
    <t>briangn@gmail.com</t>
  </si>
  <si>
    <t>schuster14@gmail.com</t>
  </si>
  <si>
    <t>14 February 2026</t>
  </si>
  <si>
    <t>Souhegan Valley Basketball League Jamboree 2025-2026</t>
  </si>
  <si>
    <t>5th/6th Boys</t>
  </si>
  <si>
    <t>3rd/4th Girls</t>
  </si>
  <si>
    <t>(603) 554-7442</t>
  </si>
  <si>
    <t>(603) 731-5974</t>
  </si>
  <si>
    <t>(978) 302-8998</t>
  </si>
  <si>
    <t>(603) 969-4164</t>
  </si>
  <si>
    <t>(603) 400-0315</t>
  </si>
  <si>
    <t>(508) 243-1638</t>
  </si>
  <si>
    <t>(603) 801-0690</t>
  </si>
  <si>
    <t>(603) 459-4006</t>
  </si>
  <si>
    <t>3rd/4th Boys - 14 teams</t>
  </si>
  <si>
    <t>Saturday 12/13</t>
  </si>
  <si>
    <t>Saturday 12/20</t>
  </si>
  <si>
    <t>Saturday 1/10</t>
  </si>
  <si>
    <t>Saturday 1/17</t>
  </si>
  <si>
    <t>Saturday 1/24</t>
  </si>
  <si>
    <t>Saturday 1/31</t>
  </si>
  <si>
    <t>Saturday 2/7</t>
  </si>
  <si>
    <t>Saturday 2/14</t>
  </si>
  <si>
    <t>2/14</t>
  </si>
  <si>
    <r>
      <t xml:space="preserve">Regular Season: </t>
    </r>
    <r>
      <rPr>
        <sz val="11"/>
        <color theme="1"/>
        <rFont val="Calibri"/>
        <family val="2"/>
        <scheme val="minor"/>
      </rPr>
      <t>Saturdays, 12/13/2025 - 2/7/2026</t>
    </r>
  </si>
  <si>
    <r>
      <t xml:space="preserve">Jamboree: </t>
    </r>
    <r>
      <rPr>
        <sz val="11"/>
        <color theme="1"/>
        <rFont val="Calibri"/>
        <family val="2"/>
        <scheme val="minor"/>
      </rPr>
      <t>Saturday, 2/14/2026</t>
    </r>
  </si>
  <si>
    <t>No SHS, MMS</t>
  </si>
  <si>
    <t>8am,  2:15pm, 3:30pm, 4:45pm</t>
  </si>
  <si>
    <t>3rd/4th Girls - 7 teams</t>
  </si>
  <si>
    <t>2. Least amount of losses in games against opponents involved in tie-breaker situation</t>
  </si>
  <si>
    <t>7-9 first, start at 8:30am</t>
  </si>
  <si>
    <t>Notes: with two teams tied, the winner of the head-to-head advances; with three teams tied, the team with the fewest losses aginst the other two teams advances</t>
  </si>
  <si>
    <t>- 2 foul shots upon the 5th (or more) team foul during the Semi-final</t>
  </si>
  <si>
    <r>
      <t xml:space="preserve">- </t>
    </r>
    <r>
      <rPr>
        <b/>
        <sz val="11"/>
        <color rgb="FF000000"/>
        <rFont val="Calibri"/>
        <family val="2"/>
        <scheme val="minor"/>
      </rPr>
      <t>Semi-finals will be 10 minutes</t>
    </r>
    <r>
      <rPr>
        <sz val="11"/>
        <color indexed="8"/>
        <rFont val="Calibri"/>
        <family val="2"/>
        <scheme val="minor"/>
      </rPr>
      <t xml:space="preserve"> running time (except during foul shots and whistles in last 2 minutes ). If still tied, teams play a 2-minute period with running time (except last minute), no additional timeouts added. Repeat if needed.</t>
    </r>
  </si>
  <si>
    <t>- Timeouts: Teams will have one short (30-second) timeout</t>
  </si>
  <si>
    <t>* No double rostering or loaning of players</t>
  </si>
  <si>
    <t>* No player shall play more than 3/4ths of a Jamboree game (pool, semi, final)</t>
  </si>
  <si>
    <t>* Any player ejection will result in suspension for the remainder of the Jamboree</t>
  </si>
  <si>
    <t>* No time stoppages in last 2 minutes if a team is up by at least: 12 pts (3rd/4th), 16 pts (5th/6th), or 20 pts (7th-9th)</t>
  </si>
  <si>
    <t>Head Coaches are to contact their designated Site Rep with any questions. Site Reps are to to contact SVBL-East Facilitator, David Leclerc (603-759-4881), with any questions</t>
  </si>
  <si>
    <t>No SHS, BALE, MMS</t>
  </si>
  <si>
    <t>Christopher Howe</t>
  </si>
  <si>
    <t>chowe2334@gmail.com</t>
  </si>
  <si>
    <t>(603) 377-1327</t>
  </si>
  <si>
    <t>5th/6th Boys - 11 teams</t>
  </si>
  <si>
    <t>5th/6th Girls - 7 teams</t>
  </si>
  <si>
    <t>M3 @ M4</t>
  </si>
  <si>
    <t>A3 @ A4</t>
  </si>
  <si>
    <t>A4 @ A2</t>
  </si>
  <si>
    <t>A1 @ A3</t>
  </si>
  <si>
    <t>M5 @ M3</t>
  </si>
  <si>
    <t>HB1 @ HB4</t>
  </si>
  <si>
    <r>
      <t xml:space="preserve">M1 @ </t>
    </r>
    <r>
      <rPr>
        <b/>
        <sz val="11"/>
        <color theme="4"/>
        <rFont val="Calibri"/>
        <family val="2"/>
        <scheme val="minor"/>
      </rPr>
      <t>M3</t>
    </r>
  </si>
  <si>
    <r>
      <rPr>
        <b/>
        <sz val="11"/>
        <color theme="4"/>
        <rFont val="Calibri"/>
        <family val="2"/>
        <scheme val="minor"/>
      </rPr>
      <t>M2</t>
    </r>
    <r>
      <rPr>
        <sz val="11"/>
        <rFont val="Calibri"/>
        <family val="2"/>
        <scheme val="minor"/>
      </rPr>
      <t xml:space="preserve"> @ M1</t>
    </r>
  </si>
  <si>
    <r>
      <rPr>
        <b/>
        <sz val="11"/>
        <color theme="4"/>
        <rFont val="Calibri"/>
        <family val="2"/>
        <scheme val="minor"/>
      </rPr>
      <t>M2</t>
    </r>
    <r>
      <rPr>
        <sz val="11"/>
        <rFont val="Calibri"/>
        <family val="2"/>
        <scheme val="minor"/>
      </rPr>
      <t xml:space="preserve"> @ M5</t>
    </r>
  </si>
  <si>
    <t>M3 @ M2</t>
  </si>
  <si>
    <r>
      <t xml:space="preserve">M4 @ </t>
    </r>
    <r>
      <rPr>
        <b/>
        <sz val="11"/>
        <color theme="4"/>
        <rFont val="Calibri"/>
        <family val="2"/>
        <scheme val="minor"/>
      </rPr>
      <t>M1</t>
    </r>
  </si>
  <si>
    <r>
      <t xml:space="preserve">A5 @ </t>
    </r>
    <r>
      <rPr>
        <b/>
        <sz val="11"/>
        <color theme="4"/>
        <rFont val="Calibri"/>
        <family val="2"/>
        <scheme val="minor"/>
      </rPr>
      <t>A3</t>
    </r>
  </si>
  <si>
    <t>M2 @ A2</t>
  </si>
  <si>
    <t>HB1 @ M1</t>
  </si>
  <si>
    <t>HB2 @ M2</t>
  </si>
  <si>
    <t>M1 @ HB2</t>
  </si>
  <si>
    <t>HB1 @ HB2</t>
  </si>
  <si>
    <t>A1 @ HB1</t>
  </si>
  <si>
    <t>A3 @ HB2</t>
  </si>
  <si>
    <r>
      <t xml:space="preserve">A3 @ </t>
    </r>
    <r>
      <rPr>
        <b/>
        <sz val="11"/>
        <color theme="7"/>
        <rFont val="Calibri"/>
        <family val="2"/>
        <scheme val="minor"/>
      </rPr>
      <t>A2</t>
    </r>
  </si>
  <si>
    <t>M4 @ HB1</t>
  </si>
  <si>
    <t>M3 @ HB3</t>
  </si>
  <si>
    <t>HB2 @ A1</t>
  </si>
  <si>
    <t>HB1 @ A2</t>
  </si>
  <si>
    <t>HB3 @ M2</t>
  </si>
  <si>
    <t>Jason Chabot</t>
  </si>
  <si>
    <t>Jrchabot1@yahoo.com</t>
  </si>
  <si>
    <t>Sean Yamamoto</t>
  </si>
  <si>
    <t>yamamoto.sean@gmail.com</t>
  </si>
  <si>
    <t>Jonathan Brown</t>
  </si>
  <si>
    <t>prolifious.usa@gmail.com</t>
  </si>
  <si>
    <t>Connor Frain</t>
  </si>
  <si>
    <t>conor.frain@gmail.com</t>
  </si>
  <si>
    <t>(781) 491-6658</t>
  </si>
  <si>
    <t>Kevin Barbosa</t>
  </si>
  <si>
    <t>kevin.h.barbosa@gmail.com</t>
  </si>
  <si>
    <t>(617) 763-9632</t>
  </si>
  <si>
    <t>(603) 249-6686</t>
  </si>
  <si>
    <t>(978) 457-5058</t>
  </si>
  <si>
    <t>(774) 644-3115</t>
  </si>
  <si>
    <t>Alexandria Bryan</t>
  </si>
  <si>
    <t>alexandriarpbryan@gmail.com</t>
  </si>
  <si>
    <t>Christopher Corey</t>
  </si>
  <si>
    <t>chriscoreynh@gmail.com</t>
  </si>
  <si>
    <t>(603) 508-9040</t>
  </si>
  <si>
    <t>Phillip Perron</t>
  </si>
  <si>
    <t>pperron2002@yahoo.com</t>
  </si>
  <si>
    <t>(617) 372-6981</t>
  </si>
  <si>
    <t>(603) 969-3723</t>
  </si>
  <si>
    <t>Karinne Brobst</t>
  </si>
  <si>
    <t>Karinne.brobst@gmail.com</t>
  </si>
  <si>
    <t>Matthew Tapley</t>
  </si>
  <si>
    <t>matthew.tapley@gmail.com</t>
  </si>
  <si>
    <t>Ashley Grampetro</t>
  </si>
  <si>
    <t>ashleygrampetro@gmail.com</t>
  </si>
  <si>
    <t>Kelly Bennett</t>
  </si>
  <si>
    <t xml:space="preserve">	Kelbelz27@hotmail.com</t>
  </si>
  <si>
    <t>Brenner Webb</t>
  </si>
  <si>
    <t>Bgwebb@gmail.com</t>
  </si>
  <si>
    <t>(207) 232-0064</t>
  </si>
  <si>
    <t>(603) 213-6330</t>
  </si>
  <si>
    <t>(978) 551-2881</t>
  </si>
  <si>
    <t>(603) 494-6732</t>
  </si>
  <si>
    <t>(603) 801-8363</t>
  </si>
  <si>
    <t>Talitha McBride</t>
  </si>
  <si>
    <t>tali.mcbride@gmail.com</t>
  </si>
  <si>
    <t>(603) 459-4469</t>
  </si>
  <si>
    <t>Jeff Duckless</t>
  </si>
  <si>
    <t>jeff.duckless@dixiegroup.com</t>
  </si>
  <si>
    <t>(603) 714-2591</t>
  </si>
  <si>
    <t>only 12/13</t>
  </si>
  <si>
    <t>5th-6th Girls</t>
  </si>
  <si>
    <t>A1 @ M1</t>
  </si>
  <si>
    <t>HB2 @ A2</t>
  </si>
  <si>
    <t>HB4 @ A4</t>
  </si>
  <si>
    <t>M1 @ A5</t>
  </si>
  <si>
    <t>M1 @ A3</t>
  </si>
  <si>
    <t>M5 @ A1</t>
  </si>
  <si>
    <t>HB3 @ HB4</t>
  </si>
  <si>
    <r>
      <t xml:space="preserve">HB2 @ </t>
    </r>
    <r>
      <rPr>
        <b/>
        <sz val="11"/>
        <color theme="4"/>
        <rFont val="Calibri"/>
        <family val="2"/>
        <scheme val="minor"/>
      </rPr>
      <t>A2</t>
    </r>
  </si>
  <si>
    <r>
      <t xml:space="preserve">HB3 @ </t>
    </r>
    <r>
      <rPr>
        <b/>
        <sz val="11"/>
        <color theme="4"/>
        <rFont val="Calibri"/>
        <family val="2"/>
        <scheme val="minor"/>
      </rPr>
      <t>A2</t>
    </r>
  </si>
  <si>
    <r>
      <t xml:space="preserve">A3 @ </t>
    </r>
    <r>
      <rPr>
        <b/>
        <sz val="11"/>
        <color theme="4"/>
        <rFont val="Calibri"/>
        <family val="2"/>
        <scheme val="minor"/>
      </rPr>
      <t>M5</t>
    </r>
  </si>
  <si>
    <r>
      <t xml:space="preserve">M2 @ </t>
    </r>
    <r>
      <rPr>
        <b/>
        <sz val="11"/>
        <color theme="4"/>
        <rFont val="Calibri"/>
        <family val="2"/>
        <scheme val="minor"/>
      </rPr>
      <t>A4</t>
    </r>
  </si>
  <si>
    <r>
      <t xml:space="preserve">M3 @ </t>
    </r>
    <r>
      <rPr>
        <b/>
        <sz val="11"/>
        <color theme="4"/>
        <rFont val="Calibri"/>
        <family val="2"/>
        <scheme val="minor"/>
      </rPr>
      <t>A4</t>
    </r>
  </si>
  <si>
    <r>
      <t xml:space="preserve">HB4 @ </t>
    </r>
    <r>
      <rPr>
        <b/>
        <sz val="11"/>
        <color theme="4"/>
        <rFont val="Calibri"/>
        <family val="2"/>
        <scheme val="minor"/>
      </rPr>
      <t>A5</t>
    </r>
  </si>
  <si>
    <r>
      <t xml:space="preserve">HB1 @ </t>
    </r>
    <r>
      <rPr>
        <b/>
        <sz val="11"/>
        <color theme="4"/>
        <rFont val="Calibri"/>
        <family val="2"/>
        <scheme val="minor"/>
      </rPr>
      <t>A3</t>
    </r>
  </si>
  <si>
    <t>A3 @ HB1</t>
  </si>
  <si>
    <r>
      <t xml:space="preserve">M1 @ </t>
    </r>
    <r>
      <rPr>
        <b/>
        <sz val="11"/>
        <color theme="7"/>
        <rFont val="Calibri"/>
        <family val="2"/>
        <scheme val="minor"/>
      </rPr>
      <t>A3</t>
    </r>
  </si>
  <si>
    <r>
      <t xml:space="preserve">M2 @ </t>
    </r>
    <r>
      <rPr>
        <b/>
        <sz val="11"/>
        <color theme="7"/>
        <rFont val="Calibri"/>
        <family val="2"/>
        <scheme val="minor"/>
      </rPr>
      <t>A3</t>
    </r>
  </si>
  <si>
    <r>
      <t xml:space="preserve">A2 @ </t>
    </r>
    <r>
      <rPr>
        <b/>
        <sz val="11"/>
        <color theme="7"/>
        <rFont val="Calibri"/>
        <family val="2"/>
        <scheme val="minor"/>
      </rPr>
      <t>M1</t>
    </r>
  </si>
  <si>
    <r>
      <t xml:space="preserve">HB1 @ </t>
    </r>
    <r>
      <rPr>
        <b/>
        <sz val="11"/>
        <color theme="7"/>
        <rFont val="Calibri"/>
        <family val="2"/>
        <scheme val="minor"/>
      </rPr>
      <t>M2</t>
    </r>
  </si>
  <si>
    <t>M5 @ HB4</t>
  </si>
  <si>
    <r>
      <rPr>
        <sz val="11"/>
        <color theme="1"/>
        <rFont val="Calibri"/>
        <family val="2"/>
        <scheme val="minor"/>
      </rPr>
      <t xml:space="preserve">A2 @ </t>
    </r>
    <r>
      <rPr>
        <b/>
        <sz val="11"/>
        <color theme="4"/>
        <rFont val="Calibri"/>
        <family val="2"/>
        <scheme val="minor"/>
      </rPr>
      <t>A5</t>
    </r>
  </si>
  <si>
    <r>
      <t xml:space="preserve">M2 @ </t>
    </r>
    <r>
      <rPr>
        <b/>
        <sz val="11"/>
        <color theme="7"/>
        <rFont val="Calibri"/>
        <family val="2"/>
        <scheme val="minor"/>
      </rPr>
      <t>A1</t>
    </r>
  </si>
  <si>
    <r>
      <rPr>
        <b/>
        <sz val="11"/>
        <color theme="7"/>
        <rFont val="Calibri"/>
        <family val="2"/>
        <scheme val="minor"/>
      </rPr>
      <t>A2</t>
    </r>
    <r>
      <rPr>
        <sz val="11"/>
        <rFont val="Calibri"/>
        <family val="2"/>
        <scheme val="minor"/>
      </rPr>
      <t xml:space="preserve"> @ A1</t>
    </r>
  </si>
  <si>
    <r>
      <t xml:space="preserve">HB2 @ </t>
    </r>
    <r>
      <rPr>
        <b/>
        <sz val="11"/>
        <color theme="7"/>
        <rFont val="Calibri"/>
        <family val="2"/>
        <scheme val="minor"/>
      </rPr>
      <t>HB1</t>
    </r>
  </si>
  <si>
    <r>
      <t xml:space="preserve">M1 @ </t>
    </r>
    <r>
      <rPr>
        <b/>
        <sz val="11"/>
        <color theme="7"/>
        <rFont val="Calibri"/>
        <family val="2"/>
        <scheme val="minor"/>
      </rPr>
      <t>HB1</t>
    </r>
  </si>
  <si>
    <t>HB4 @ HB2</t>
  </si>
  <si>
    <t>HB2 @ HB3</t>
  </si>
  <si>
    <t>all others</t>
  </si>
  <si>
    <r>
      <rPr>
        <sz val="11"/>
        <color theme="1"/>
        <rFont val="Calibri"/>
        <family val="2"/>
        <scheme val="minor"/>
      </rPr>
      <t xml:space="preserve">A3 @ </t>
    </r>
    <r>
      <rPr>
        <b/>
        <sz val="11"/>
        <color theme="7"/>
        <rFont val="Calibri"/>
        <family val="2"/>
        <scheme val="minor"/>
      </rPr>
      <t>A1</t>
    </r>
  </si>
  <si>
    <r>
      <t xml:space="preserve">HB4 @ </t>
    </r>
    <r>
      <rPr>
        <sz val="11"/>
        <color theme="1"/>
        <rFont val="Calibri"/>
        <family val="2"/>
        <scheme val="minor"/>
      </rPr>
      <t>M4</t>
    </r>
  </si>
  <si>
    <t>A4 @ HB3</t>
  </si>
  <si>
    <r>
      <rPr>
        <sz val="11"/>
        <color theme="1"/>
        <rFont val="Calibri"/>
        <family val="2"/>
        <scheme val="minor"/>
      </rPr>
      <t xml:space="preserve">HB1 @ </t>
    </r>
    <r>
      <rPr>
        <b/>
        <sz val="11"/>
        <color theme="4"/>
        <rFont val="Calibri"/>
        <family val="2"/>
        <scheme val="minor"/>
      </rPr>
      <t>M1</t>
    </r>
  </si>
  <si>
    <r>
      <rPr>
        <sz val="11"/>
        <color theme="1"/>
        <rFont val="Calibri"/>
        <family val="2"/>
        <scheme val="minor"/>
      </rPr>
      <t xml:space="preserve">A2 @ </t>
    </r>
    <r>
      <rPr>
        <b/>
        <sz val="11"/>
        <color theme="4"/>
        <rFont val="Calibri"/>
        <family val="2"/>
        <scheme val="minor"/>
      </rPr>
      <t>M4</t>
    </r>
  </si>
  <si>
    <r>
      <rPr>
        <sz val="11"/>
        <color theme="1"/>
        <rFont val="Calibri"/>
        <family val="2"/>
        <scheme val="minor"/>
      </rPr>
      <t>A5 @</t>
    </r>
    <r>
      <rPr>
        <b/>
        <sz val="11"/>
        <color theme="4"/>
        <rFont val="Calibri"/>
        <family val="2"/>
        <scheme val="minor"/>
      </rPr>
      <t xml:space="preserve"> M4</t>
    </r>
  </si>
  <si>
    <t>Gym Slots</t>
  </si>
  <si>
    <t>7th-9th Boys - 9 teams</t>
  </si>
  <si>
    <r>
      <rPr>
        <sz val="11"/>
        <color theme="1"/>
        <rFont val="Calibri"/>
        <family val="2"/>
        <scheme val="minor"/>
      </rPr>
      <t xml:space="preserve">M4 @ </t>
    </r>
    <r>
      <rPr>
        <b/>
        <sz val="11"/>
        <color theme="4"/>
        <rFont val="Calibri"/>
        <family val="2"/>
        <scheme val="minor"/>
      </rPr>
      <t>M5</t>
    </r>
  </si>
  <si>
    <r>
      <rPr>
        <b/>
        <sz val="11"/>
        <color theme="4"/>
        <rFont val="Calibri"/>
        <family val="2"/>
        <scheme val="minor"/>
      </rPr>
      <t>A1</t>
    </r>
    <r>
      <rPr>
        <sz val="11"/>
        <rFont val="Calibri"/>
        <family val="2"/>
        <scheme val="minor"/>
      </rPr>
      <t xml:space="preserve"> @ A2</t>
    </r>
  </si>
  <si>
    <r>
      <rPr>
        <b/>
        <sz val="11"/>
        <color theme="4"/>
        <rFont val="Calibri"/>
        <family val="2"/>
        <scheme val="minor"/>
      </rPr>
      <t>A1</t>
    </r>
    <r>
      <rPr>
        <sz val="11"/>
        <color theme="1"/>
        <rFont val="Calibri"/>
        <family val="2"/>
        <scheme val="minor"/>
      </rPr>
      <t xml:space="preserve"> @ A5</t>
    </r>
  </si>
  <si>
    <t>A3 @ A1</t>
  </si>
  <si>
    <t>M2 @ HB1</t>
  </si>
  <si>
    <r>
      <t xml:space="preserve">A1 </t>
    </r>
    <r>
      <rPr>
        <sz val="11"/>
        <color theme="1"/>
        <rFont val="Calibri"/>
        <family val="2"/>
        <scheme val="minor"/>
      </rPr>
      <t>@ M3</t>
    </r>
  </si>
  <si>
    <r>
      <t xml:space="preserve">HB1 @ </t>
    </r>
    <r>
      <rPr>
        <b/>
        <sz val="11"/>
        <color theme="5"/>
        <rFont val="Calibri"/>
        <family val="2"/>
        <scheme val="minor"/>
      </rPr>
      <t>A2</t>
    </r>
  </si>
  <si>
    <r>
      <t xml:space="preserve">HB2 @ </t>
    </r>
    <r>
      <rPr>
        <b/>
        <sz val="11"/>
        <color theme="5"/>
        <rFont val="Calibri"/>
        <family val="2"/>
        <scheme val="minor"/>
      </rPr>
      <t>A2</t>
    </r>
  </si>
  <si>
    <t>A1 @ HB3</t>
  </si>
  <si>
    <r>
      <t xml:space="preserve">HB2 @ </t>
    </r>
    <r>
      <rPr>
        <b/>
        <sz val="11"/>
        <color theme="5"/>
        <rFont val="Calibri"/>
        <family val="2"/>
        <scheme val="minor"/>
      </rPr>
      <t>HB1</t>
    </r>
  </si>
  <si>
    <r>
      <t xml:space="preserve">HB3 @ </t>
    </r>
    <r>
      <rPr>
        <b/>
        <sz val="11"/>
        <color theme="5"/>
        <rFont val="Calibri"/>
        <family val="2"/>
        <scheme val="minor"/>
      </rPr>
      <t>HB2</t>
    </r>
  </si>
  <si>
    <r>
      <t xml:space="preserve">A2 @ </t>
    </r>
    <r>
      <rPr>
        <b/>
        <sz val="11"/>
        <color theme="5"/>
        <rFont val="Calibri"/>
        <family val="2"/>
        <scheme val="minor"/>
      </rPr>
      <t>A1</t>
    </r>
  </si>
  <si>
    <t>HB3 @ HB1</t>
  </si>
  <si>
    <r>
      <t xml:space="preserve">HB2 @ </t>
    </r>
    <r>
      <rPr>
        <b/>
        <sz val="11"/>
        <color theme="5"/>
        <rFont val="Calibri"/>
        <family val="2"/>
        <scheme val="minor"/>
      </rPr>
      <t>A1</t>
    </r>
  </si>
  <si>
    <t>HB2 @ M1</t>
  </si>
  <si>
    <r>
      <t xml:space="preserve">M1 @ </t>
    </r>
    <r>
      <rPr>
        <b/>
        <sz val="11"/>
        <color theme="5"/>
        <rFont val="Calibri"/>
        <family val="2"/>
        <scheme val="minor"/>
      </rPr>
      <t>HB1</t>
    </r>
  </si>
  <si>
    <t>A2 @ A1</t>
  </si>
  <si>
    <t>HB1 @ A1</t>
  </si>
  <si>
    <t>M1 @ HB3</t>
  </si>
  <si>
    <t>M2 @ HB2</t>
  </si>
  <si>
    <r>
      <t xml:space="preserve">A1 @ </t>
    </r>
    <r>
      <rPr>
        <b/>
        <sz val="11"/>
        <color theme="5"/>
        <rFont val="Calibri"/>
        <family val="2"/>
        <scheme val="minor"/>
      </rPr>
      <t>M1</t>
    </r>
  </si>
  <si>
    <t>HB3 @ A2</t>
  </si>
  <si>
    <r>
      <t xml:space="preserve">HB1 @ </t>
    </r>
    <r>
      <rPr>
        <b/>
        <sz val="11"/>
        <color theme="5"/>
        <rFont val="Calibri"/>
        <family val="2"/>
        <scheme val="minor"/>
      </rPr>
      <t>M1</t>
    </r>
  </si>
  <si>
    <r>
      <t xml:space="preserve">A1 @ </t>
    </r>
    <r>
      <rPr>
        <b/>
        <sz val="11"/>
        <color theme="5"/>
        <rFont val="Calibri"/>
        <family val="2"/>
        <scheme val="minor"/>
      </rPr>
      <t>M2</t>
    </r>
  </si>
  <si>
    <r>
      <t xml:space="preserve">M1 @ </t>
    </r>
    <r>
      <rPr>
        <b/>
        <sz val="11"/>
        <color theme="5"/>
        <rFont val="Calibri"/>
        <family val="2"/>
        <scheme val="minor"/>
      </rPr>
      <t>M2</t>
    </r>
  </si>
  <si>
    <t>A2 @ HB2</t>
  </si>
  <si>
    <r>
      <t xml:space="preserve">HB1 @ </t>
    </r>
    <r>
      <rPr>
        <b/>
        <sz val="11"/>
        <color theme="5"/>
        <rFont val="Calibri"/>
        <family val="2"/>
        <scheme val="minor"/>
      </rPr>
      <t>HB3</t>
    </r>
  </si>
  <si>
    <t>A2 @ M1</t>
  </si>
  <si>
    <r>
      <t xml:space="preserve">M2 @ </t>
    </r>
    <r>
      <rPr>
        <b/>
        <sz val="11"/>
        <color theme="5"/>
        <rFont val="Calibri"/>
        <family val="2"/>
        <scheme val="minor"/>
      </rPr>
      <t>HB2</t>
    </r>
  </si>
  <si>
    <r>
      <t xml:space="preserve">A1 @ </t>
    </r>
    <r>
      <rPr>
        <b/>
        <sz val="11"/>
        <color theme="5"/>
        <rFont val="Calibri"/>
        <family val="2"/>
        <scheme val="minor"/>
      </rPr>
      <t>HB3</t>
    </r>
  </si>
  <si>
    <t>A1 @ A2</t>
  </si>
  <si>
    <t>BYE</t>
  </si>
  <si>
    <t>A1 @ M2</t>
  </si>
  <si>
    <t>HB2 @ HB1</t>
  </si>
  <si>
    <r>
      <t xml:space="preserve">A2 @ </t>
    </r>
    <r>
      <rPr>
        <b/>
        <sz val="11"/>
        <color theme="9"/>
        <rFont val="Calibri"/>
        <family val="2"/>
        <scheme val="minor"/>
      </rPr>
      <t>M1</t>
    </r>
  </si>
  <si>
    <r>
      <t xml:space="preserve">HB3 @ </t>
    </r>
    <r>
      <rPr>
        <b/>
        <sz val="11"/>
        <color theme="9"/>
        <rFont val="Calibri"/>
        <family val="2"/>
        <scheme val="minor"/>
      </rPr>
      <t>M1</t>
    </r>
  </si>
  <si>
    <t>A1 @ M3</t>
  </si>
  <si>
    <t>HB1 @ M3</t>
  </si>
  <si>
    <t>M1 @ A2</t>
  </si>
  <si>
    <r>
      <t xml:space="preserve">HB2 @ </t>
    </r>
    <r>
      <rPr>
        <b/>
        <sz val="11"/>
        <color theme="9"/>
        <rFont val="Calibri"/>
        <family val="2"/>
        <scheme val="minor"/>
      </rPr>
      <t>HB3</t>
    </r>
  </si>
  <si>
    <r>
      <t xml:space="preserve">A2 @ </t>
    </r>
    <r>
      <rPr>
        <b/>
        <sz val="11"/>
        <color theme="9"/>
        <rFont val="Calibri"/>
        <family val="2"/>
        <scheme val="minor"/>
      </rPr>
      <t>HB3</t>
    </r>
  </si>
  <si>
    <t>M3 @ HB2</t>
  </si>
  <si>
    <r>
      <t xml:space="preserve">HB1 @ </t>
    </r>
    <r>
      <rPr>
        <b/>
        <sz val="11"/>
        <color theme="9"/>
        <rFont val="Calibri"/>
        <family val="2"/>
        <scheme val="minor"/>
      </rPr>
      <t>M2</t>
    </r>
  </si>
  <si>
    <t>HB3 @ M4</t>
  </si>
  <si>
    <r>
      <t xml:space="preserve">M1 @ </t>
    </r>
    <r>
      <rPr>
        <b/>
        <sz val="11"/>
        <color theme="9"/>
        <rFont val="Calibri"/>
        <family val="2"/>
        <scheme val="minor"/>
      </rPr>
      <t>M2</t>
    </r>
  </si>
  <si>
    <t>HB2 @ M4</t>
  </si>
  <si>
    <t>8:15am, 12pm, 1:15pm (if avail: 9:30am, 10:45am, 2:30pm)</t>
  </si>
  <si>
    <t>A2 @ A4</t>
  </si>
  <si>
    <t>A1 @ HB2</t>
  </si>
  <si>
    <t>A5 @ HB2</t>
  </si>
  <si>
    <t>M2 @ A1</t>
  </si>
  <si>
    <r>
      <t xml:space="preserve">A2 @ </t>
    </r>
    <r>
      <rPr>
        <b/>
        <sz val="11"/>
        <color theme="6"/>
        <rFont val="Calibri"/>
        <family val="2"/>
        <scheme val="minor"/>
      </rPr>
      <t>M1</t>
    </r>
  </si>
  <si>
    <r>
      <t xml:space="preserve">A4 @ </t>
    </r>
    <r>
      <rPr>
        <b/>
        <sz val="11"/>
        <color theme="6"/>
        <rFont val="Calibri"/>
        <family val="2"/>
        <scheme val="minor"/>
      </rPr>
      <t>M1</t>
    </r>
  </si>
  <si>
    <t>A1 @ A5</t>
  </si>
  <si>
    <t>A2 @ A5</t>
  </si>
  <si>
    <r>
      <t xml:space="preserve">HB3 @ </t>
    </r>
    <r>
      <rPr>
        <b/>
        <sz val="11"/>
        <color theme="6"/>
        <rFont val="Calibri"/>
        <family val="2"/>
        <scheme val="minor"/>
      </rPr>
      <t>M2</t>
    </r>
  </si>
  <si>
    <r>
      <t xml:space="preserve">M3 @ </t>
    </r>
    <r>
      <rPr>
        <b/>
        <sz val="11"/>
        <color theme="6"/>
        <rFont val="Calibri"/>
        <family val="2"/>
        <scheme val="minor"/>
      </rPr>
      <t>M2</t>
    </r>
  </si>
  <si>
    <r>
      <t xml:space="preserve">A4 @ </t>
    </r>
    <r>
      <rPr>
        <b/>
        <sz val="11"/>
        <color theme="6"/>
        <rFont val="Calibri"/>
        <family val="2"/>
        <scheme val="minor"/>
      </rPr>
      <t>HB2</t>
    </r>
  </si>
  <si>
    <r>
      <t xml:space="preserve">A3 @ </t>
    </r>
    <r>
      <rPr>
        <b/>
        <sz val="11"/>
        <color theme="6"/>
        <rFont val="Calibri"/>
        <family val="2"/>
        <scheme val="minor"/>
      </rPr>
      <t>HB2</t>
    </r>
  </si>
  <si>
    <t>HB3 @ A1</t>
  </si>
  <si>
    <t>A4 @ HB1</t>
  </si>
  <si>
    <t>A2 @ M5</t>
  </si>
  <si>
    <t>A5 @ A4</t>
  </si>
  <si>
    <r>
      <t xml:space="preserve">A2 @ </t>
    </r>
    <r>
      <rPr>
        <b/>
        <sz val="11"/>
        <color theme="6"/>
        <rFont val="Calibri"/>
        <family val="2"/>
        <scheme val="minor"/>
      </rPr>
      <t>HB1</t>
    </r>
  </si>
  <si>
    <r>
      <t xml:space="preserve">A4 @ </t>
    </r>
    <r>
      <rPr>
        <b/>
        <sz val="11"/>
        <color theme="6"/>
        <rFont val="Calibri"/>
        <family val="2"/>
        <scheme val="minor"/>
      </rPr>
      <t>HB1</t>
    </r>
  </si>
  <si>
    <r>
      <rPr>
        <b/>
        <sz val="11"/>
        <color theme="9"/>
        <rFont val="Calibri"/>
        <family val="2"/>
        <scheme val="minor"/>
      </rPr>
      <t>M2</t>
    </r>
    <r>
      <rPr>
        <sz val="11"/>
        <color theme="1"/>
        <rFont val="Calibri"/>
        <family val="2"/>
        <scheme val="minor"/>
      </rPr>
      <t xml:space="preserve"> @ </t>
    </r>
    <r>
      <rPr>
        <b/>
        <sz val="11"/>
        <color theme="9"/>
        <rFont val="Calibri"/>
        <family val="2"/>
        <scheme val="minor"/>
      </rPr>
      <t>M1</t>
    </r>
  </si>
  <si>
    <r>
      <rPr>
        <b/>
        <sz val="11"/>
        <color theme="9"/>
        <rFont val="Calibri"/>
        <family val="2"/>
        <scheme val="minor"/>
      </rPr>
      <t>M2</t>
    </r>
    <r>
      <rPr>
        <sz val="11"/>
        <color theme="1"/>
        <rFont val="Calibri"/>
        <family val="2"/>
        <scheme val="minor"/>
      </rPr>
      <t xml:space="preserve"> @ </t>
    </r>
    <r>
      <rPr>
        <b/>
        <sz val="11"/>
        <color theme="9"/>
        <rFont val="Calibri"/>
        <family val="2"/>
        <scheme val="minor"/>
      </rPr>
      <t>M3</t>
    </r>
  </si>
  <si>
    <r>
      <rPr>
        <b/>
        <sz val="11"/>
        <color theme="9"/>
        <rFont val="Calibri"/>
        <family val="2"/>
        <scheme val="minor"/>
      </rPr>
      <t>M1</t>
    </r>
    <r>
      <rPr>
        <sz val="11"/>
        <color theme="1"/>
        <rFont val="Calibri"/>
        <family val="2"/>
        <scheme val="minor"/>
      </rPr>
      <t xml:space="preserve"> @ </t>
    </r>
    <r>
      <rPr>
        <b/>
        <sz val="11"/>
        <color theme="9"/>
        <rFont val="Calibri"/>
        <family val="2"/>
        <scheme val="minor"/>
      </rPr>
      <t>M3</t>
    </r>
  </si>
  <si>
    <r>
      <rPr>
        <b/>
        <sz val="11"/>
        <color theme="6"/>
        <rFont val="Calibri"/>
        <family val="2"/>
        <scheme val="minor"/>
      </rPr>
      <t>M1</t>
    </r>
    <r>
      <rPr>
        <sz val="11"/>
        <rFont val="Calibri"/>
        <family val="2"/>
        <scheme val="minor"/>
      </rPr>
      <t xml:space="preserve"> @ </t>
    </r>
    <r>
      <rPr>
        <b/>
        <sz val="11"/>
        <color theme="6"/>
        <rFont val="Calibri"/>
        <family val="2"/>
        <scheme val="minor"/>
      </rPr>
      <t>M3</t>
    </r>
  </si>
  <si>
    <r>
      <t xml:space="preserve">A3 @ </t>
    </r>
    <r>
      <rPr>
        <b/>
        <sz val="11"/>
        <color theme="6"/>
        <rFont val="Calibri"/>
        <family val="2"/>
        <scheme val="minor"/>
      </rPr>
      <t>HB3</t>
    </r>
  </si>
  <si>
    <r>
      <t xml:space="preserve">HB1 @ </t>
    </r>
    <r>
      <rPr>
        <b/>
        <sz val="11"/>
        <color theme="6"/>
        <rFont val="Calibri"/>
        <family val="2"/>
        <scheme val="minor"/>
      </rPr>
      <t>HB3</t>
    </r>
  </si>
  <si>
    <t>A1, A3</t>
  </si>
  <si>
    <r>
      <t xml:space="preserve">HB1 @ </t>
    </r>
    <r>
      <rPr>
        <b/>
        <sz val="11"/>
        <color theme="7"/>
        <rFont val="Calibri"/>
        <family val="2"/>
        <scheme val="minor"/>
      </rPr>
      <t>HB2</t>
    </r>
  </si>
  <si>
    <r>
      <t xml:space="preserve">A2 @ </t>
    </r>
    <r>
      <rPr>
        <b/>
        <sz val="11"/>
        <color theme="7"/>
        <rFont val="Calibri"/>
        <family val="2"/>
        <scheme val="minor"/>
      </rPr>
      <t>HB2</t>
    </r>
  </si>
  <si>
    <r>
      <rPr>
        <b/>
        <sz val="11"/>
        <color theme="7"/>
        <rFont val="Calibri"/>
        <family val="2"/>
        <scheme val="minor"/>
      </rPr>
      <t>M1</t>
    </r>
    <r>
      <rPr>
        <sz val="11"/>
        <rFont val="Calibri"/>
        <family val="2"/>
        <scheme val="minor"/>
      </rPr>
      <t xml:space="preserve"> @ </t>
    </r>
    <r>
      <rPr>
        <sz val="11"/>
        <color theme="1"/>
        <rFont val="Calibri"/>
        <family val="2"/>
        <scheme val="minor"/>
      </rPr>
      <t>M2</t>
    </r>
  </si>
  <si>
    <t>Frank DeFranco</t>
  </si>
  <si>
    <t>Ronnie Wiegand</t>
  </si>
  <si>
    <t>Erik Croswell</t>
  </si>
  <si>
    <t>Sam Blair</t>
  </si>
  <si>
    <t>defranco.frank@gmail.com</t>
  </si>
  <si>
    <t>ronniewiegand@yahoo.com</t>
  </si>
  <si>
    <t>erik@incredbrew.com</t>
  </si>
  <si>
    <t>sam.o.blari@gmail.com</t>
  </si>
  <si>
    <t>Valerie Brown</t>
  </si>
  <si>
    <t>Lori Austin</t>
  </si>
  <si>
    <t>Joe Conley</t>
  </si>
  <si>
    <t>Jimmy Mariany</t>
  </si>
  <si>
    <t>Cole Tessar</t>
  </si>
  <si>
    <t>Aron Kurlander</t>
  </si>
  <si>
    <t>Kevin Sim</t>
  </si>
  <si>
    <t>Alex Guilbreault</t>
  </si>
  <si>
    <t>Tyler Bishop</t>
  </si>
  <si>
    <t>Ryan Freed</t>
  </si>
  <si>
    <t>Andrew Rescigno</t>
  </si>
  <si>
    <t>kevin.a.sim@gmail.com</t>
  </si>
  <si>
    <t>agracing32@gmail.com</t>
  </si>
  <si>
    <t>indians6862000@yahoo.com</t>
  </si>
  <si>
    <t>cole.tessar05@gmail.com</t>
  </si>
  <si>
    <t>akurlander@capitalforest.com</t>
  </si>
  <si>
    <t>jimmymariany@gamil.com</t>
  </si>
  <si>
    <t>brownf89@gmail.com</t>
  </si>
  <si>
    <t>tylerbishop12@gmail.com</t>
  </si>
  <si>
    <t>rfreed121@gmail.com</t>
  </si>
  <si>
    <t>josephconley@gmail.com</t>
  </si>
  <si>
    <t>elizalori21@hotmail.com</t>
  </si>
  <si>
    <t>(603) 582-2891</t>
  </si>
  <si>
    <t>(603) 661-0742</t>
  </si>
  <si>
    <t>(570) 504-4405</t>
  </si>
  <si>
    <t>(978) 302-9547</t>
  </si>
  <si>
    <t>(603) 204-4300</t>
  </si>
  <si>
    <t>(603) 391-6807</t>
  </si>
  <si>
    <t>(603) 831-1835</t>
  </si>
  <si>
    <t>(603) 721-8676</t>
  </si>
  <si>
    <t>A3 @ HB3</t>
  </si>
  <si>
    <t>M2 @ A5</t>
  </si>
  <si>
    <t>M3 @ A3</t>
  </si>
  <si>
    <r>
      <t xml:space="preserve">M1 @ </t>
    </r>
    <r>
      <rPr>
        <b/>
        <sz val="11"/>
        <color theme="6"/>
        <rFont val="Calibri"/>
        <family val="2"/>
        <scheme val="minor"/>
      </rPr>
      <t>M2</t>
    </r>
  </si>
  <si>
    <r>
      <t xml:space="preserve">HB2 @ </t>
    </r>
    <r>
      <rPr>
        <b/>
        <sz val="11"/>
        <color theme="6"/>
        <rFont val="Calibri"/>
        <family val="2"/>
        <scheme val="minor"/>
      </rPr>
      <t>M2</t>
    </r>
  </si>
  <si>
    <t>A5 @ M3</t>
  </si>
  <si>
    <t>M4 @ M2</t>
  </si>
  <si>
    <r>
      <t xml:space="preserve">HB1 @ </t>
    </r>
    <r>
      <rPr>
        <b/>
        <sz val="11"/>
        <color theme="6"/>
        <rFont val="Calibri"/>
        <family val="2"/>
        <scheme val="minor"/>
      </rPr>
      <t>M3</t>
    </r>
  </si>
  <si>
    <r>
      <t xml:space="preserve">A5 @ </t>
    </r>
    <r>
      <rPr>
        <b/>
        <sz val="11"/>
        <color theme="6"/>
        <rFont val="Calibri"/>
        <family val="2"/>
        <scheme val="minor"/>
      </rPr>
      <t>M1</t>
    </r>
  </si>
  <si>
    <t>Pool:</t>
  </si>
  <si>
    <t>A</t>
  </si>
  <si>
    <t>B</t>
  </si>
  <si>
    <t>Semis:</t>
  </si>
  <si>
    <t>Final:</t>
  </si>
  <si>
    <t>Time</t>
  </si>
  <si>
    <t>Pool</t>
  </si>
  <si>
    <t>Team 1</t>
  </si>
  <si>
    <t>Team 2</t>
  </si>
  <si>
    <t>Pool Play Match-Ups</t>
  </si>
  <si>
    <t>Pool Play</t>
  </si>
  <si>
    <t>=</t>
  </si>
  <si>
    <t>Semi #1</t>
  </si>
  <si>
    <t>#1A</t>
  </si>
  <si>
    <t>#2A</t>
  </si>
  <si>
    <t>Semi #2</t>
  </si>
  <si>
    <t>#1B</t>
  </si>
  <si>
    <t>#2B</t>
  </si>
  <si>
    <t>Final</t>
  </si>
  <si>
    <t>A vs B</t>
  </si>
  <si>
    <t>David Leclerc (603-759-4881)</t>
  </si>
  <si>
    <t>Hollis Brookline Middle School, 25 Main St, Hollis, NH 03049</t>
  </si>
  <si>
    <t>Two Semi-final winners</t>
  </si>
  <si>
    <t>B vs A</t>
  </si>
  <si>
    <t>Top 2 teams within each Pool after Pool play will play in a 10-min playoff Semi-final to determine Finalists</t>
  </si>
  <si>
    <t>Celina Dutremble (603-721-8676)</t>
  </si>
  <si>
    <t>C</t>
  </si>
  <si>
    <t>D</t>
  </si>
  <si>
    <t>Souhegan High School, 412 Boston Post Rd, Amherst, NH 03031</t>
  </si>
  <si>
    <t>Milford Middle School, 33 Osgood Rd, Milford, NH 03055</t>
  </si>
  <si>
    <t>Captain Samuel Douglass Academy, 24 Townsend Hill Rd, Brookline, NH 03033</t>
  </si>
  <si>
    <t>Heron Pond Elementary School, 80 Heron Pond Rd, Milford, NH 03055</t>
  </si>
  <si>
    <t>Brett Kilmer (774-319-2508)</t>
  </si>
  <si>
    <t>David Woolrich (339-223-9152)</t>
  </si>
  <si>
    <t>Joe Conley (603-320-3504)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</si>
</sst>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mm\ AM/PM;@"/>
    <numFmt numFmtId="165" formatCode="000\-000\-0000"/>
    <numFmt numFmtId="166" formatCode="[&lt;=9999999]###\-####;\(###\)\ ###\-####"/>
  </numFmts>
  <fonts count="32" x14ac:knownFonts="1">
    <font>
      <sz val="11"/>
      <color theme="1"/>
      <name val="Calibri"/>
      <family val="2"/>
      <scheme val="minor"/>
    </font>
    <font>
      <b/>
      <sz val="11"/>
      <color theme="1"/>
      <name val="Calibri"/>
      <family val="2"/>
      <scheme val="minor"/>
    </font>
    <font>
      <u/>
      <sz val="11"/>
      <color theme="10"/>
      <name val="Calibri"/>
      <family val="2"/>
      <scheme val="minor"/>
    </font>
    <font>
      <sz val="10"/>
      <color indexed="8"/>
      <name val="Arial"/>
      <family val="2"/>
    </font>
    <font>
      <sz val="8"/>
      <name val="Verdana"/>
      <family val="2"/>
    </font>
    <font>
      <sz val="11"/>
      <color indexed="8"/>
      <name val="Calibri"/>
      <family val="2"/>
      <scheme val="minor"/>
    </font>
    <font>
      <b/>
      <sz val="11"/>
      <color indexed="8"/>
      <name val="Calibri"/>
      <family val="2"/>
      <scheme val="minor"/>
    </font>
    <font>
      <b/>
      <u/>
      <sz val="11"/>
      <color theme="1"/>
      <name val="Calibri"/>
      <family val="2"/>
      <scheme val="minor"/>
    </font>
    <font>
      <sz val="11"/>
      <color rgb="FF000000"/>
      <name val="Calibri"/>
      <family val="2"/>
      <scheme val="minor"/>
    </font>
    <font>
      <sz val="11"/>
      <color rgb="FF000000"/>
      <name val="Calibri"/>
      <family val="2"/>
    </font>
    <font>
      <sz val="10"/>
      <color theme="1"/>
      <name val="Times New Roman"/>
      <family val="1"/>
    </font>
    <font>
      <b/>
      <u/>
      <sz val="11"/>
      <color rgb="FF000000"/>
      <name val="Calibri"/>
      <family val="2"/>
    </font>
    <font>
      <b/>
      <u/>
      <sz val="11"/>
      <color theme="1"/>
      <name val="Calibri"/>
      <family val="2"/>
    </font>
    <font>
      <b/>
      <u/>
      <sz val="10"/>
      <color theme="1"/>
      <name val="Arial"/>
      <family val="2"/>
    </font>
    <font>
      <sz val="11"/>
      <color theme="1"/>
      <name val="Calibri"/>
      <family val="2"/>
    </font>
    <font>
      <sz val="8"/>
      <name val="Calibri"/>
      <family val="2"/>
      <scheme val="minor"/>
    </font>
    <font>
      <b/>
      <sz val="11"/>
      <color theme="4"/>
      <name val="Calibri"/>
      <family val="2"/>
      <scheme val="minor"/>
    </font>
    <font>
      <sz val="11"/>
      <color theme="4" tint="0.39997558519241921"/>
      <name val="Calibri"/>
      <family val="2"/>
      <scheme val="minor"/>
    </font>
    <font>
      <sz val="11"/>
      <name val="Calibri"/>
      <family val="2"/>
      <scheme val="minor"/>
    </font>
    <font>
      <b/>
      <sz val="11"/>
      <name val="Calibri"/>
      <family val="2"/>
      <scheme val="minor"/>
    </font>
    <font>
      <i/>
      <sz val="11"/>
      <name val="Calibri"/>
      <family val="2"/>
      <scheme val="minor"/>
    </font>
    <font>
      <b/>
      <sz val="11"/>
      <color rgb="FF000000"/>
      <name val="Calibri"/>
      <family val="2"/>
      <scheme val="minor"/>
    </font>
    <font>
      <u/>
      <sz val="11"/>
      <color theme="1"/>
      <name val="Calibri"/>
      <family val="2"/>
      <scheme val="minor"/>
    </font>
    <font>
      <vertAlign val="superscript"/>
      <sz val="11"/>
      <color theme="1"/>
      <name val="Calibri"/>
      <family val="2"/>
      <scheme val="minor"/>
    </font>
    <font>
      <b/>
      <sz val="11"/>
      <color rgb="FF000000"/>
      <name val="Calibri"/>
      <family val="2"/>
    </font>
    <font>
      <sz val="12"/>
      <color rgb="FF222222"/>
      <name val="Arial"/>
      <family val="2"/>
    </font>
    <font>
      <sz val="11"/>
      <color rgb="FF222222"/>
      <name val="Calibri"/>
      <family val="2"/>
    </font>
    <font>
      <b/>
      <sz val="11"/>
      <color rgb="FF222222"/>
      <name val="Calibri"/>
      <family val="2"/>
    </font>
    <font>
      <b/>
      <sz val="11"/>
      <color theme="5"/>
      <name val="Calibri"/>
      <family val="2"/>
      <scheme val="minor"/>
    </font>
    <font>
      <b/>
      <sz val="11"/>
      <color theme="7"/>
      <name val="Calibri"/>
      <family val="2"/>
      <scheme val="minor"/>
    </font>
    <font>
      <b/>
      <sz val="11"/>
      <color theme="9"/>
      <name val="Calibri"/>
      <family val="2"/>
      <scheme val="minor"/>
    </font>
    <font>
      <b/>
      <sz val="11"/>
      <color theme="6"/>
      <name val="Calibri"/>
      <family val="2"/>
      <scheme val="minor"/>
    </font>
  </fonts>
  <fills count="19">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C4D79B"/>
        <bgColor indexed="64"/>
      </patternFill>
    </fill>
    <fill>
      <patternFill patternType="solid">
        <fgColor rgb="FF95B3D7"/>
        <bgColor indexed="64"/>
      </patternFill>
    </fill>
    <fill>
      <patternFill patternType="solid">
        <fgColor rgb="FFCCC0DA"/>
        <bgColor indexed="64"/>
      </patternFill>
    </fill>
    <fill>
      <patternFill patternType="solid">
        <fgColor rgb="FFDA9694"/>
        <bgColor indexed="64"/>
      </patternFill>
    </fill>
    <fill>
      <patternFill patternType="solid">
        <fgColor rgb="FFFABF8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FFCC"/>
        <bgColor indexed="64"/>
      </patternFill>
    </fill>
    <fill>
      <patternFill patternType="solid">
        <fgColor theme="0" tint="-0.249977111117893"/>
        <bgColor indexed="64"/>
      </patternFill>
    </fill>
  </fills>
  <borders count="23">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style="medium">
        <color auto="1"/>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style="medium">
        <color indexed="64"/>
      </right>
      <top/>
      <bottom style="medium">
        <color indexed="64"/>
      </bottom>
      <diagonal/>
    </border>
    <border>
      <left style="medium">
        <color auto="1"/>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0" fontId="3" fillId="0" borderId="0"/>
  </cellStyleXfs>
  <cellXfs count="257">
    <xf numFmtId="0" fontId="0" fillId="0" borderId="0" xfId="0"/>
    <xf numFmtId="20" fontId="0" fillId="0" borderId="0" xfId="0" applyNumberFormat="1"/>
    <xf numFmtId="0" fontId="5" fillId="0" borderId="1" xfId="0" applyFont="1" applyBorder="1" applyAlignment="1">
      <alignment vertical="center" wrapText="1"/>
    </xf>
    <xf numFmtId="0" fontId="2" fillId="3" borderId="1" xfId="1" applyFill="1" applyBorder="1" applyAlignment="1">
      <alignment vertical="center" wrapText="1"/>
    </xf>
    <xf numFmtId="0" fontId="6" fillId="0" borderId="1" xfId="0" applyFont="1" applyBorder="1" applyAlignment="1">
      <alignment vertical="center" wrapText="1"/>
    </xf>
    <xf numFmtId="0" fontId="7" fillId="0" borderId="0" xfId="0" applyFont="1" applyAlignment="1">
      <alignment horizontal="center"/>
    </xf>
    <xf numFmtId="0" fontId="2" fillId="0" borderId="1" xfId="1" applyFill="1" applyBorder="1" applyAlignment="1">
      <alignment vertical="center" wrapText="1"/>
    </xf>
    <xf numFmtId="0" fontId="0" fillId="0" borderId="5" xfId="0" applyBorder="1" applyAlignment="1">
      <alignment horizontal="center"/>
    </xf>
    <xf numFmtId="0" fontId="1" fillId="0" borderId="5" xfId="0" applyFont="1" applyBorder="1" applyAlignment="1">
      <alignment horizontal="center"/>
    </xf>
    <xf numFmtId="0" fontId="8" fillId="0" borderId="5" xfId="0" applyFont="1" applyBorder="1" applyAlignment="1">
      <alignment horizontal="center" vertical="center"/>
    </xf>
    <xf numFmtId="0" fontId="0" fillId="0" borderId="5" xfId="0"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0" xfId="0" applyFont="1"/>
    <xf numFmtId="0" fontId="0" fillId="0" borderId="0" xfId="0" applyAlignment="1">
      <alignment horizontal="center"/>
    </xf>
    <xf numFmtId="0" fontId="0" fillId="0" borderId="9" xfId="0" applyBorder="1"/>
    <xf numFmtId="0" fontId="0" fillId="0" borderId="9" xfId="0" applyBorder="1" applyAlignment="1">
      <alignment horizontal="center"/>
    </xf>
    <xf numFmtId="0" fontId="0" fillId="9" borderId="0" xfId="0" applyFill="1" applyAlignment="1">
      <alignment horizontal="center"/>
    </xf>
    <xf numFmtId="0" fontId="0" fillId="9" borderId="11" xfId="0" applyFill="1" applyBorder="1"/>
    <xf numFmtId="0" fontId="0" fillId="9" borderId="12" xfId="0" applyFill="1" applyBorder="1"/>
    <xf numFmtId="0" fontId="0" fillId="9" borderId="12" xfId="0" applyFill="1" applyBorder="1" applyAlignment="1">
      <alignment horizontal="center"/>
    </xf>
    <xf numFmtId="0" fontId="1" fillId="10" borderId="10" xfId="0" applyFont="1" applyFill="1" applyBorder="1" applyAlignment="1">
      <alignment horizontal="center"/>
    </xf>
    <xf numFmtId="0" fontId="1" fillId="10" borderId="0" xfId="0" applyFont="1" applyFill="1" applyAlignment="1">
      <alignment horizontal="center"/>
    </xf>
    <xf numFmtId="0" fontId="0" fillId="0" borderId="13" xfId="0" applyBorder="1" applyAlignment="1">
      <alignment horizontal="center"/>
    </xf>
    <xf numFmtId="0" fontId="1" fillId="0" borderId="0" xfId="0" applyFont="1" applyAlignment="1">
      <alignment horizontal="center"/>
    </xf>
    <xf numFmtId="0" fontId="1" fillId="0" borderId="13" xfId="0" applyFont="1" applyBorder="1" applyAlignment="1">
      <alignment vertical="center" textRotation="90"/>
    </xf>
    <xf numFmtId="0" fontId="1" fillId="0" borderId="14" xfId="0" applyFont="1" applyBorder="1" applyAlignment="1">
      <alignment vertical="center" textRotation="90"/>
    </xf>
    <xf numFmtId="0" fontId="1" fillId="0" borderId="9" xfId="0" applyFont="1" applyBorder="1" applyAlignment="1">
      <alignment horizontal="center"/>
    </xf>
    <xf numFmtId="0" fontId="0" fillId="11" borderId="0" xfId="0" applyFill="1"/>
    <xf numFmtId="0" fontId="0" fillId="11" borderId="0" xfId="0" applyFill="1" applyAlignment="1">
      <alignment horizontal="center"/>
    </xf>
    <xf numFmtId="0" fontId="0" fillId="0" borderId="13" xfId="0" applyBorder="1"/>
    <xf numFmtId="0" fontId="0" fillId="0" borderId="14" xfId="0" applyBorder="1"/>
    <xf numFmtId="0" fontId="0" fillId="13" borderId="0" xfId="0" applyFill="1"/>
    <xf numFmtId="0" fontId="0" fillId="13" borderId="0" xfId="0" applyFill="1" applyAlignment="1">
      <alignment horizontal="center"/>
    </xf>
    <xf numFmtId="0" fontId="0" fillId="13" borderId="11" xfId="0" applyFill="1" applyBorder="1"/>
    <xf numFmtId="0" fontId="0" fillId="14" borderId="11" xfId="0" applyFill="1" applyBorder="1"/>
    <xf numFmtId="0" fontId="0" fillId="14" borderId="12" xfId="0" applyFill="1" applyBorder="1"/>
    <xf numFmtId="0" fontId="0" fillId="14" borderId="12" xfId="0" applyFill="1" applyBorder="1" applyAlignment="1">
      <alignment horizontal="center"/>
    </xf>
    <xf numFmtId="0" fontId="0" fillId="15" borderId="0" xfId="0" applyFill="1"/>
    <xf numFmtId="0" fontId="0" fillId="15" borderId="0" xfId="0" applyFill="1" applyAlignment="1">
      <alignment horizontal="center"/>
    </xf>
    <xf numFmtId="0" fontId="1" fillId="0" borderId="8" xfId="0" applyFont="1" applyBorder="1" applyAlignment="1">
      <alignment horizontal="center" vertical="center"/>
    </xf>
    <xf numFmtId="164" fontId="0" fillId="0" borderId="0" xfId="0" applyNumberFormat="1" applyAlignment="1">
      <alignment horizontal="right"/>
    </xf>
    <xf numFmtId="0" fontId="0" fillId="0" borderId="0" xfId="0" applyAlignment="1">
      <alignment horizontal="right"/>
    </xf>
    <xf numFmtId="0" fontId="0" fillId="9" borderId="0" xfId="0" applyFill="1" applyAlignment="1">
      <alignment horizontal="right"/>
    </xf>
    <xf numFmtId="0" fontId="1" fillId="10" borderId="0" xfId="0" applyFont="1" applyFill="1" applyAlignment="1">
      <alignment horizontal="right"/>
    </xf>
    <xf numFmtId="20" fontId="0" fillId="0" borderId="0" xfId="0" applyNumberFormat="1" applyAlignment="1">
      <alignment horizontal="right"/>
    </xf>
    <xf numFmtId="0" fontId="0" fillId="0" borderId="9" xfId="0" applyBorder="1" applyAlignment="1">
      <alignment horizontal="right"/>
    </xf>
    <xf numFmtId="0" fontId="0" fillId="11" borderId="0" xfId="0" applyFill="1" applyAlignment="1">
      <alignment horizontal="right"/>
    </xf>
    <xf numFmtId="0" fontId="0" fillId="13" borderId="0" xfId="0" applyFill="1" applyAlignment="1">
      <alignment horizontal="right"/>
    </xf>
    <xf numFmtId="0" fontId="0" fillId="14" borderId="0" xfId="0" applyFill="1" applyAlignment="1">
      <alignment horizontal="right"/>
    </xf>
    <xf numFmtId="0" fontId="0" fillId="15" borderId="0" xfId="0" applyFill="1" applyAlignment="1">
      <alignment horizontal="right"/>
    </xf>
    <xf numFmtId="16" fontId="1" fillId="10" borderId="0" xfId="0" applyNumberFormat="1" applyFont="1" applyFill="1" applyAlignment="1">
      <alignment horizontal="right"/>
    </xf>
    <xf numFmtId="0" fontId="1" fillId="0" borderId="13" xfId="0" applyFont="1" applyBorder="1" applyAlignment="1">
      <alignment horizontal="center" vertical="center" textRotation="90"/>
    </xf>
    <xf numFmtId="0" fontId="0" fillId="0" borderId="0" xfId="0" applyAlignment="1">
      <alignment horizontal="left"/>
    </xf>
    <xf numFmtId="0" fontId="0" fillId="11" borderId="11" xfId="0" applyFill="1" applyBorder="1"/>
    <xf numFmtId="0" fontId="0" fillId="11" borderId="12" xfId="0" applyFill="1" applyBorder="1" applyAlignment="1">
      <alignment horizontal="right"/>
    </xf>
    <xf numFmtId="0" fontId="1" fillId="10" borderId="13" xfId="0" applyFont="1" applyFill="1" applyBorder="1"/>
    <xf numFmtId="16" fontId="1" fillId="10" borderId="13" xfId="0" applyNumberFormat="1" applyFont="1" applyFill="1" applyBorder="1"/>
    <xf numFmtId="20" fontId="0" fillId="0" borderId="0" xfId="0" applyNumberFormat="1" applyAlignment="1">
      <alignment horizontal="center"/>
    </xf>
    <xf numFmtId="0" fontId="0" fillId="14" borderId="0" xfId="0" applyFill="1" applyAlignment="1">
      <alignment horizontal="center"/>
    </xf>
    <xf numFmtId="0" fontId="0" fillId="0" borderId="0" xfId="0" quotePrefix="1" applyAlignment="1">
      <alignment horizontal="center"/>
    </xf>
    <xf numFmtId="0" fontId="0" fillId="9" borderId="10" xfId="0" applyFill="1" applyBorder="1" applyAlignment="1">
      <alignment horizontal="right"/>
    </xf>
    <xf numFmtId="0" fontId="1" fillId="10" borderId="10" xfId="0" applyFont="1" applyFill="1" applyBorder="1" applyAlignment="1">
      <alignment horizontal="right"/>
    </xf>
    <xf numFmtId="0" fontId="0" fillId="11" borderId="10" xfId="0" applyFill="1" applyBorder="1" applyAlignment="1">
      <alignment horizontal="right"/>
    </xf>
    <xf numFmtId="0" fontId="0" fillId="13" borderId="10" xfId="0" applyFill="1" applyBorder="1" applyAlignment="1">
      <alignment horizontal="right"/>
    </xf>
    <xf numFmtId="0" fontId="0" fillId="14" borderId="10" xfId="0" applyFill="1" applyBorder="1" applyAlignment="1">
      <alignment horizontal="right"/>
    </xf>
    <xf numFmtId="0" fontId="0" fillId="15" borderId="10" xfId="0" applyFill="1" applyBorder="1" applyAlignment="1">
      <alignment horizontal="right"/>
    </xf>
    <xf numFmtId="0" fontId="0" fillId="11" borderId="12" xfId="0" applyFill="1" applyBorder="1" applyAlignment="1">
      <alignment horizontal="center"/>
    </xf>
    <xf numFmtId="0" fontId="0" fillId="9" borderId="12" xfId="0" applyFill="1" applyBorder="1" applyAlignment="1">
      <alignment horizontal="right"/>
    </xf>
    <xf numFmtId="0" fontId="7" fillId="0" borderId="0" xfId="0" applyFont="1" applyAlignment="1">
      <alignment horizontal="right"/>
    </xf>
    <xf numFmtId="0" fontId="0" fillId="0" borderId="0" xfId="0" quotePrefix="1" applyAlignment="1">
      <alignment horizontal="right"/>
    </xf>
    <xf numFmtId="0" fontId="0" fillId="11" borderId="13" xfId="0" applyFill="1" applyBorder="1"/>
    <xf numFmtId="0" fontId="0" fillId="4" borderId="13" xfId="0" applyFill="1" applyBorder="1"/>
    <xf numFmtId="0" fontId="0" fillId="14" borderId="13" xfId="0" applyFill="1" applyBorder="1"/>
    <xf numFmtId="0" fontId="0" fillId="15" borderId="13" xfId="0" applyFill="1" applyBorder="1"/>
    <xf numFmtId="0" fontId="0" fillId="13" borderId="13" xfId="0" applyFill="1" applyBorder="1"/>
    <xf numFmtId="1" fontId="0" fillId="0" borderId="0" xfId="0" applyNumberFormat="1" applyAlignment="1">
      <alignment horizontal="center"/>
    </xf>
    <xf numFmtId="0" fontId="1" fillId="9" borderId="12" xfId="0" applyFont="1" applyFill="1" applyBorder="1" applyAlignment="1">
      <alignment horizontal="center"/>
    </xf>
    <xf numFmtId="0" fontId="1" fillId="11" borderId="0" xfId="0" applyFont="1" applyFill="1" applyAlignment="1">
      <alignment horizontal="center"/>
    </xf>
    <xf numFmtId="0" fontId="1" fillId="13" borderId="0" xfId="0" applyFont="1" applyFill="1" applyAlignment="1">
      <alignment horizontal="center"/>
    </xf>
    <xf numFmtId="0" fontId="1" fillId="14" borderId="12" xfId="0" applyFont="1" applyFill="1" applyBorder="1" applyAlignment="1">
      <alignment horizontal="center"/>
    </xf>
    <xf numFmtId="0" fontId="1" fillId="15" borderId="0" xfId="0" applyFont="1" applyFill="1" applyAlignment="1">
      <alignment horizontal="center"/>
    </xf>
    <xf numFmtId="0" fontId="8" fillId="0" borderId="8" xfId="0" applyFont="1" applyBorder="1" applyAlignment="1">
      <alignment horizontal="center" vertical="center"/>
    </xf>
    <xf numFmtId="18" fontId="0" fillId="0" borderId="0" xfId="0" applyNumberFormat="1" applyAlignment="1">
      <alignment horizontal="right"/>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9" fillId="0" borderId="0" xfId="0" applyFont="1" applyAlignment="1">
      <alignment vertical="center"/>
    </xf>
    <xf numFmtId="0" fontId="14" fillId="0" borderId="0" xfId="0" applyFont="1" applyAlignment="1">
      <alignment vertical="center"/>
    </xf>
    <xf numFmtId="1" fontId="1" fillId="0" borderId="0" xfId="0" applyNumberFormat="1" applyFont="1" applyAlignment="1">
      <alignment horizontal="center"/>
    </xf>
    <xf numFmtId="0" fontId="0" fillId="16" borderId="0" xfId="0" applyFill="1" applyAlignment="1">
      <alignment horizontal="right"/>
    </xf>
    <xf numFmtId="0" fontId="0" fillId="16" borderId="0" xfId="0" applyFill="1" applyAlignment="1">
      <alignment horizontal="center"/>
    </xf>
    <xf numFmtId="0" fontId="0" fillId="16" borderId="13" xfId="0" applyFill="1" applyBorder="1"/>
    <xf numFmtId="0" fontId="0" fillId="16" borderId="10" xfId="0" applyFill="1" applyBorder="1" applyAlignment="1">
      <alignment horizontal="right"/>
    </xf>
    <xf numFmtId="0" fontId="0" fillId="16" borderId="11" xfId="0" applyFill="1" applyBorder="1"/>
    <xf numFmtId="0" fontId="0" fillId="16" borderId="0" xfId="0" applyFill="1"/>
    <xf numFmtId="0" fontId="1" fillId="16" borderId="0" xfId="0" applyFont="1" applyFill="1" applyAlignment="1">
      <alignment horizontal="center"/>
    </xf>
    <xf numFmtId="20" fontId="0" fillId="0" borderId="6" xfId="0" applyNumberFormat="1" applyBorder="1" applyAlignment="1">
      <alignment horizontal="right"/>
    </xf>
    <xf numFmtId="0" fontId="7" fillId="0" borderId="11" xfId="0" applyFont="1" applyBorder="1"/>
    <xf numFmtId="0" fontId="0" fillId="11" borderId="21" xfId="0" applyFill="1" applyBorder="1" applyAlignment="1">
      <alignment horizontal="center"/>
    </xf>
    <xf numFmtId="0" fontId="1" fillId="10" borderId="20" xfId="0" applyFont="1" applyFill="1" applyBorder="1" applyAlignment="1">
      <alignment horizontal="center"/>
    </xf>
    <xf numFmtId="0" fontId="0" fillId="9" borderId="21" xfId="0" applyFill="1" applyBorder="1" applyAlignment="1">
      <alignment horizontal="center"/>
    </xf>
    <xf numFmtId="0" fontId="0" fillId="13" borderId="20" xfId="0" applyFill="1" applyBorder="1" applyAlignment="1">
      <alignment horizontal="center"/>
    </xf>
    <xf numFmtId="0" fontId="0" fillId="14" borderId="21" xfId="0" applyFill="1" applyBorder="1" applyAlignment="1">
      <alignment horizontal="center"/>
    </xf>
    <xf numFmtId="0" fontId="0" fillId="15" borderId="20" xfId="0" applyFill="1" applyBorder="1" applyAlignment="1">
      <alignment horizontal="center"/>
    </xf>
    <xf numFmtId="0" fontId="0" fillId="16" borderId="20" xfId="0" applyFill="1" applyBorder="1" applyAlignment="1">
      <alignment horizontal="center"/>
    </xf>
    <xf numFmtId="0" fontId="1" fillId="9" borderId="11" xfId="0" applyFont="1" applyFill="1" applyBorder="1"/>
    <xf numFmtId="0" fontId="1" fillId="11" borderId="13" xfId="0" applyFont="1" applyFill="1" applyBorder="1"/>
    <xf numFmtId="0" fontId="1" fillId="13" borderId="13" xfId="0" applyFont="1" applyFill="1" applyBorder="1"/>
    <xf numFmtId="0" fontId="1" fillId="14" borderId="13" xfId="0" applyFont="1" applyFill="1" applyBorder="1"/>
    <xf numFmtId="0" fontId="1" fillId="15" borderId="13" xfId="0" applyFont="1" applyFill="1" applyBorder="1"/>
    <xf numFmtId="0" fontId="1" fillId="16" borderId="13" xfId="0" applyFont="1" applyFill="1" applyBorder="1"/>
    <xf numFmtId="0" fontId="7" fillId="0" borderId="13" xfId="0" applyFont="1" applyBorder="1"/>
    <xf numFmtId="16" fontId="1" fillId="10" borderId="20" xfId="0" quotePrefix="1" applyNumberFormat="1" applyFont="1" applyFill="1" applyBorder="1" applyAlignment="1">
      <alignment horizontal="center"/>
    </xf>
    <xf numFmtId="0" fontId="10" fillId="0" borderId="0" xfId="0" applyFont="1"/>
    <xf numFmtId="0" fontId="10" fillId="0" borderId="0" xfId="0" applyFont="1" applyAlignment="1">
      <alignment vertical="center"/>
    </xf>
    <xf numFmtId="0" fontId="2" fillId="0" borderId="0" xfId="1" applyFill="1" applyBorder="1" applyAlignment="1">
      <alignment vertical="center"/>
    </xf>
    <xf numFmtId="0" fontId="9" fillId="0" borderId="0" xfId="0" quotePrefix="1" applyFont="1" applyAlignment="1">
      <alignment vertical="center"/>
    </xf>
    <xf numFmtId="16" fontId="14" fillId="0" borderId="0" xfId="0" quotePrefix="1" applyNumberFormat="1" applyFont="1" applyAlignment="1">
      <alignment vertical="center"/>
    </xf>
    <xf numFmtId="0" fontId="17" fillId="9" borderId="0" xfId="0" applyFont="1" applyFill="1" applyAlignment="1">
      <alignment horizontal="right"/>
    </xf>
    <xf numFmtId="165" fontId="5" fillId="0" borderId="1" xfId="0" applyNumberFormat="1" applyFont="1" applyBorder="1" applyAlignment="1">
      <alignment horizontal="left" vertical="center" wrapText="1"/>
    </xf>
    <xf numFmtId="0" fontId="0" fillId="0" borderId="8" xfId="0" applyBorder="1" applyAlignment="1">
      <alignment horizontal="center" vertical="center"/>
    </xf>
    <xf numFmtId="0" fontId="8" fillId="0" borderId="0" xfId="0" applyFont="1" applyAlignment="1">
      <alignment vertical="center"/>
    </xf>
    <xf numFmtId="0" fontId="0" fillId="0" borderId="0" xfId="0" applyAlignment="1">
      <alignment vertical="center"/>
    </xf>
    <xf numFmtId="0" fontId="14" fillId="0" borderId="0" xfId="0" quotePrefix="1" applyFont="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18" fillId="0" borderId="13" xfId="0" applyFont="1" applyBorder="1"/>
    <xf numFmtId="164" fontId="18" fillId="0" borderId="0" xfId="0" applyNumberFormat="1" applyFont="1" applyAlignment="1">
      <alignment horizontal="right"/>
    </xf>
    <xf numFmtId="0" fontId="18" fillId="0" borderId="0" xfId="0" applyFont="1" applyAlignment="1">
      <alignment horizontal="center"/>
    </xf>
    <xf numFmtId="0" fontId="18" fillId="0" borderId="0" xfId="0" applyFont="1" applyAlignment="1">
      <alignment horizontal="right"/>
    </xf>
    <xf numFmtId="18" fontId="18" fillId="0" borderId="0" xfId="0" applyNumberFormat="1" applyFont="1" applyAlignment="1">
      <alignment horizontal="right"/>
    </xf>
    <xf numFmtId="20" fontId="18" fillId="0" borderId="0" xfId="0" applyNumberFormat="1" applyFont="1" applyAlignment="1">
      <alignment horizontal="center"/>
    </xf>
    <xf numFmtId="20" fontId="18" fillId="0" borderId="0" xfId="0" applyNumberFormat="1" applyFont="1" applyAlignment="1">
      <alignment horizontal="right"/>
    </xf>
    <xf numFmtId="0" fontId="18" fillId="0" borderId="14" xfId="0" applyFont="1" applyBorder="1"/>
    <xf numFmtId="0" fontId="18" fillId="0" borderId="9" xfId="0" applyFont="1" applyBorder="1" applyAlignment="1">
      <alignment horizontal="right"/>
    </xf>
    <xf numFmtId="0" fontId="18" fillId="0" borderId="9" xfId="0" applyFont="1" applyBorder="1" applyAlignment="1">
      <alignment horizontal="center"/>
    </xf>
    <xf numFmtId="20" fontId="18" fillId="0" borderId="6" xfId="0" applyNumberFormat="1" applyFont="1" applyBorder="1" applyAlignment="1">
      <alignment horizontal="right"/>
    </xf>
    <xf numFmtId="164" fontId="18" fillId="0" borderId="9" xfId="0" applyNumberFormat="1" applyFont="1" applyBorder="1" applyAlignment="1">
      <alignment horizontal="right"/>
    </xf>
    <xf numFmtId="20" fontId="18" fillId="0" borderId="9" xfId="0" applyNumberFormat="1" applyFont="1" applyBorder="1" applyAlignment="1">
      <alignment horizontal="center"/>
    </xf>
    <xf numFmtId="0" fontId="19" fillId="0" borderId="0" xfId="0" applyFont="1" applyAlignment="1">
      <alignment horizontal="center"/>
    </xf>
    <xf numFmtId="0" fontId="19" fillId="0" borderId="9" xfId="0" applyFont="1" applyBorder="1" applyAlignment="1">
      <alignment horizontal="right"/>
    </xf>
    <xf numFmtId="0" fontId="19" fillId="0" borderId="9" xfId="0" applyFont="1" applyBorder="1" applyAlignment="1">
      <alignment horizontal="center"/>
    </xf>
    <xf numFmtId="164" fontId="0" fillId="0" borderId="9" xfId="0" applyNumberFormat="1" applyBorder="1" applyAlignment="1">
      <alignment horizontal="right"/>
    </xf>
    <xf numFmtId="0" fontId="0" fillId="17" borderId="9" xfId="0" applyFill="1" applyBorder="1" applyAlignment="1">
      <alignment horizontal="left"/>
    </xf>
    <xf numFmtId="0" fontId="0" fillId="0" borderId="6" xfId="0" applyBorder="1"/>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166" fontId="5" fillId="0" borderId="1" xfId="0" applyNumberFormat="1" applyFont="1" applyBorder="1" applyAlignment="1">
      <alignment horizontal="left" vertical="center" wrapText="1"/>
    </xf>
    <xf numFmtId="1" fontId="0" fillId="0" borderId="0" xfId="0" applyNumberFormat="1"/>
    <xf numFmtId="0" fontId="0" fillId="18" borderId="15" xfId="0" applyFill="1" applyBorder="1"/>
    <xf numFmtId="0" fontId="0" fillId="0" borderId="15" xfId="0" applyBorder="1"/>
    <xf numFmtId="18" fontId="0" fillId="0" borderId="5" xfId="0" applyNumberFormat="1" applyBorder="1" applyAlignment="1">
      <alignment horizontal="right"/>
    </xf>
    <xf numFmtId="0" fontId="0" fillId="0" borderId="16" xfId="0" applyBorder="1" applyAlignment="1">
      <alignment horizontal="center"/>
    </xf>
    <xf numFmtId="20" fontId="0" fillId="0" borderId="17" xfId="0" applyNumberFormat="1" applyBorder="1" applyAlignment="1">
      <alignment horizontal="right"/>
    </xf>
    <xf numFmtId="20" fontId="0" fillId="0" borderId="18" xfId="0" applyNumberFormat="1" applyBorder="1" applyAlignment="1">
      <alignment horizontal="right"/>
    </xf>
    <xf numFmtId="0" fontId="1" fillId="0" borderId="0" xfId="0" applyFont="1" applyAlignment="1">
      <alignment horizontal="left"/>
    </xf>
    <xf numFmtId="14" fontId="0" fillId="0" borderId="0" xfId="0" applyNumberFormat="1" applyAlignment="1">
      <alignment horizontal="center"/>
    </xf>
    <xf numFmtId="14" fontId="1" fillId="0" borderId="0" xfId="0" quotePrefix="1" applyNumberFormat="1" applyFont="1" applyAlignment="1">
      <alignment horizontal="left"/>
    </xf>
    <xf numFmtId="0" fontId="0" fillId="0" borderId="0" xfId="0" applyAlignment="1">
      <alignment vertical="top" wrapText="1"/>
    </xf>
    <xf numFmtId="0" fontId="5" fillId="0" borderId="0" xfId="0" applyFont="1" applyAlignment="1">
      <alignment horizontal="center" vertical="center" wrapText="1"/>
    </xf>
    <xf numFmtId="0" fontId="0" fillId="0" borderId="0" xfId="0" quotePrefix="1" applyAlignment="1">
      <alignment horizontal="left" vertical="center"/>
    </xf>
    <xf numFmtId="0" fontId="0" fillId="0" borderId="0" xfId="0" applyAlignment="1">
      <alignment horizontal="center" vertical="center" wrapText="1"/>
    </xf>
    <xf numFmtId="0" fontId="0" fillId="0" borderId="0" xfId="0" applyAlignment="1">
      <alignment horizontal="left" vertical="center"/>
    </xf>
    <xf numFmtId="0" fontId="5" fillId="0" borderId="0" xfId="0" quotePrefix="1" applyFont="1" applyAlignment="1">
      <alignment horizontal="left" vertical="top" wrapText="1"/>
    </xf>
    <xf numFmtId="0" fontId="5" fillId="0" borderId="0" xfId="0" quotePrefix="1" applyFont="1" applyAlignment="1">
      <alignment horizontal="left" vertical="center"/>
    </xf>
    <xf numFmtId="0" fontId="5" fillId="9" borderId="0" xfId="0" quotePrefix="1" applyFont="1" applyFill="1" applyAlignment="1">
      <alignment horizontal="left" vertical="center"/>
    </xf>
    <xf numFmtId="0" fontId="5" fillId="9" borderId="0" xfId="0" applyFont="1" applyFill="1" applyAlignment="1">
      <alignment horizontal="center" vertical="center" wrapText="1"/>
    </xf>
    <xf numFmtId="0" fontId="5" fillId="0" borderId="0" xfId="0" applyFont="1" applyAlignment="1">
      <alignment vertical="center"/>
    </xf>
    <xf numFmtId="14" fontId="0" fillId="0" borderId="0" xfId="0" applyNumberFormat="1"/>
    <xf numFmtId="164" fontId="0" fillId="0" borderId="0" xfId="0" applyNumberFormat="1" applyAlignment="1">
      <alignment horizontal="center"/>
    </xf>
    <xf numFmtId="0" fontId="7" fillId="0" borderId="0" xfId="0" applyFont="1"/>
    <xf numFmtId="0" fontId="22" fillId="0" borderId="0" xfId="0" applyFont="1" applyAlignment="1">
      <alignment horizontal="center"/>
    </xf>
    <xf numFmtId="0" fontId="22" fillId="0" borderId="0" xfId="0" applyFont="1"/>
    <xf numFmtId="0" fontId="0" fillId="0" borderId="0" xfId="0" applyAlignment="1">
      <alignment vertical="center" textRotation="90"/>
    </xf>
    <xf numFmtId="0" fontId="0" fillId="0" borderId="0" xfId="0" applyAlignment="1">
      <alignment horizontal="center" vertical="center"/>
    </xf>
    <xf numFmtId="164" fontId="1" fillId="0" borderId="0" xfId="0" applyNumberFormat="1" applyFont="1" applyAlignment="1">
      <alignment horizontal="center"/>
    </xf>
    <xf numFmtId="14" fontId="1" fillId="0" borderId="0" xfId="0" applyNumberFormat="1" applyFont="1" applyAlignment="1">
      <alignment horizontal="center"/>
    </xf>
    <xf numFmtId="0" fontId="5" fillId="11" borderId="0" xfId="0" quotePrefix="1" applyFont="1" applyFill="1" applyAlignment="1">
      <alignment horizontal="left" vertical="center"/>
    </xf>
    <xf numFmtId="0" fontId="5" fillId="11" borderId="0" xfId="0" applyFont="1" applyFill="1" applyAlignment="1">
      <alignment horizontal="center" vertical="center" wrapText="1"/>
    </xf>
    <xf numFmtId="0" fontId="5" fillId="0" borderId="0" xfId="0" applyFont="1" applyAlignment="1">
      <alignment horizontal="left" vertical="center"/>
    </xf>
    <xf numFmtId="0" fontId="0" fillId="4" borderId="0" xfId="0" applyFill="1" applyAlignment="1">
      <alignment horizontal="center"/>
    </xf>
    <xf numFmtId="0" fontId="5" fillId="4" borderId="0" xfId="0" quotePrefix="1" applyFont="1" applyFill="1" applyAlignment="1">
      <alignment horizontal="left" vertical="center"/>
    </xf>
    <xf numFmtId="0" fontId="5" fillId="4" borderId="0" xfId="0" applyFont="1" applyFill="1" applyAlignment="1">
      <alignment horizontal="center" vertical="center" wrapText="1"/>
    </xf>
    <xf numFmtId="0" fontId="0" fillId="14" borderId="0" xfId="0" applyFill="1" applyAlignment="1">
      <alignment horizontal="center" vertical="center" textRotation="90"/>
    </xf>
    <xf numFmtId="0" fontId="1" fillId="0" borderId="0" xfId="0" applyFont="1" applyAlignment="1">
      <alignment vertical="center" textRotation="90"/>
    </xf>
    <xf numFmtId="0" fontId="5" fillId="0" borderId="0" xfId="0" quotePrefix="1" applyFont="1" applyAlignment="1">
      <alignment vertical="top" wrapText="1"/>
    </xf>
    <xf numFmtId="0" fontId="5" fillId="0" borderId="0" xfId="0" quotePrefix="1" applyFont="1" applyAlignment="1">
      <alignment vertical="top"/>
    </xf>
    <xf numFmtId="0" fontId="0" fillId="0" borderId="0" xfId="0" quotePrefix="1"/>
    <xf numFmtId="0" fontId="24" fillId="3" borderId="5" xfId="0" applyFont="1" applyFill="1" applyBorder="1" applyAlignment="1">
      <alignment horizontal="center" vertical="center"/>
    </xf>
    <xf numFmtId="0" fontId="9" fillId="3" borderId="5" xfId="0" applyFont="1" applyFill="1" applyBorder="1" applyAlignment="1">
      <alignment horizontal="center" vertical="center"/>
    </xf>
    <xf numFmtId="0" fontId="26" fillId="3" borderId="5" xfId="0" applyFont="1" applyFill="1" applyBorder="1" applyAlignment="1">
      <alignment horizontal="center" vertical="center"/>
    </xf>
    <xf numFmtId="0" fontId="27" fillId="3" borderId="5" xfId="0" applyFont="1" applyFill="1" applyBorder="1" applyAlignment="1">
      <alignment horizontal="center" vertical="center"/>
    </xf>
    <xf numFmtId="0" fontId="25" fillId="0" borderId="0" xfId="0" applyFont="1"/>
    <xf numFmtId="0" fontId="24" fillId="0" borderId="0" xfId="0" applyFont="1" applyAlignment="1">
      <alignment horizontal="left" vertical="center"/>
    </xf>
    <xf numFmtId="0" fontId="20" fillId="0" borderId="13" xfId="0" applyFont="1" applyBorder="1"/>
    <xf numFmtId="0" fontId="19" fillId="0" borderId="0" xfId="0" applyFont="1" applyAlignment="1">
      <alignment horizontal="right"/>
    </xf>
    <xf numFmtId="20" fontId="0" fillId="0" borderId="10" xfId="0" applyNumberFormat="1" applyBorder="1" applyAlignment="1">
      <alignment horizontal="right"/>
    </xf>
    <xf numFmtId="1" fontId="1" fillId="0" borderId="9" xfId="0" applyNumberFormat="1" applyFont="1" applyBorder="1" applyAlignment="1">
      <alignment horizontal="center"/>
    </xf>
    <xf numFmtId="0" fontId="0" fillId="0" borderId="10" xfId="0" applyBorder="1"/>
    <xf numFmtId="20" fontId="0" fillId="0" borderId="9" xfId="0" applyNumberFormat="1" applyBorder="1" applyAlignment="1">
      <alignment horizontal="righ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vertical="top"/>
    </xf>
    <xf numFmtId="0" fontId="8" fillId="0" borderId="0" xfId="0" quotePrefix="1" applyFont="1" applyAlignment="1">
      <alignment vertical="center"/>
    </xf>
    <xf numFmtId="0" fontId="9"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2" fillId="0" borderId="13" xfId="0" applyFont="1" applyBorder="1"/>
    <xf numFmtId="164" fontId="18" fillId="0" borderId="0" xfId="0" applyNumberFormat="1" applyFont="1" applyAlignment="1">
      <alignment horizontal="left"/>
    </xf>
    <xf numFmtId="0" fontId="16" fillId="0" borderId="13" xfId="0" applyFont="1" applyBorder="1"/>
    <xf numFmtId="0" fontId="29" fillId="0" borderId="13" xfId="0" applyFont="1" applyBorder="1"/>
    <xf numFmtId="0" fontId="1" fillId="0" borderId="0" xfId="0" applyFont="1" applyAlignment="1">
      <alignment horizontal="center" vertical="center" textRotation="90"/>
    </xf>
    <xf numFmtId="0" fontId="0" fillId="0" borderId="22" xfId="0" applyBorder="1" applyAlignment="1">
      <alignment horizontal="center"/>
    </xf>
    <xf numFmtId="0" fontId="0" fillId="0" borderId="0" xfId="0" applyAlignment="1">
      <alignment horizontal="center"/>
    </xf>
    <xf numFmtId="0" fontId="1" fillId="9" borderId="20" xfId="0" applyFont="1" applyFill="1" applyBorder="1" applyAlignment="1">
      <alignment horizontal="center" vertical="center" textRotation="135"/>
    </xf>
    <xf numFmtId="0" fontId="1" fillId="9" borderId="19" xfId="0" applyFont="1" applyFill="1" applyBorder="1" applyAlignment="1">
      <alignment horizontal="center" vertical="center" textRotation="135"/>
    </xf>
    <xf numFmtId="0" fontId="1" fillId="0" borderId="0" xfId="0" applyFont="1" applyAlignment="1">
      <alignment horizontal="center"/>
    </xf>
    <xf numFmtId="0" fontId="1" fillId="0" borderId="13" xfId="0" applyFont="1" applyBorder="1" applyAlignment="1">
      <alignment horizontal="center" vertical="center" textRotation="90"/>
    </xf>
    <xf numFmtId="20" fontId="1" fillId="14" borderId="20" xfId="0" applyNumberFormat="1" applyFont="1" applyFill="1" applyBorder="1" applyAlignment="1">
      <alignment horizontal="center" vertical="center" textRotation="135"/>
    </xf>
    <xf numFmtId="20" fontId="1" fillId="14" borderId="19" xfId="0" applyNumberFormat="1" applyFont="1" applyFill="1" applyBorder="1" applyAlignment="1">
      <alignment horizontal="center" vertical="center" textRotation="135"/>
    </xf>
    <xf numFmtId="0" fontId="1" fillId="13" borderId="20" xfId="0" applyFont="1" applyFill="1" applyBorder="1" applyAlignment="1">
      <alignment horizontal="center" vertical="center" textRotation="135"/>
    </xf>
    <xf numFmtId="0" fontId="1" fillId="13" borderId="19" xfId="0" applyFont="1" applyFill="1" applyBorder="1" applyAlignment="1">
      <alignment horizontal="center" vertical="center" textRotation="135"/>
    </xf>
    <xf numFmtId="20" fontId="1" fillId="12" borderId="20" xfId="0" applyNumberFormat="1" applyFont="1" applyFill="1" applyBorder="1" applyAlignment="1">
      <alignment horizontal="center" vertical="center" textRotation="135"/>
    </xf>
    <xf numFmtId="20" fontId="1" fillId="12" borderId="19" xfId="0" applyNumberFormat="1" applyFont="1" applyFill="1" applyBorder="1" applyAlignment="1">
      <alignment horizontal="center" vertical="center" textRotation="135"/>
    </xf>
    <xf numFmtId="20" fontId="1" fillId="16" borderId="20" xfId="0" applyNumberFormat="1" applyFont="1" applyFill="1" applyBorder="1" applyAlignment="1">
      <alignment horizontal="center" vertical="center" textRotation="135"/>
    </xf>
    <xf numFmtId="20" fontId="1" fillId="16" borderId="19" xfId="0" applyNumberFormat="1" applyFont="1" applyFill="1" applyBorder="1" applyAlignment="1">
      <alignment horizontal="center" vertical="center" textRotation="135"/>
    </xf>
    <xf numFmtId="20" fontId="1" fillId="15" borderId="20" xfId="0" applyNumberFormat="1" applyFont="1" applyFill="1" applyBorder="1" applyAlignment="1">
      <alignment horizontal="center" vertical="center" textRotation="135"/>
    </xf>
    <xf numFmtId="20" fontId="1" fillId="15" borderId="19" xfId="0" applyNumberFormat="1" applyFont="1" applyFill="1" applyBorder="1" applyAlignment="1">
      <alignment horizontal="center" vertical="center" textRotation="135"/>
    </xf>
    <xf numFmtId="0" fontId="7" fillId="0" borderId="0" xfId="0" applyFont="1" applyAlignment="1">
      <alignment horizontal="center"/>
    </xf>
    <xf numFmtId="0" fontId="1" fillId="0" borderId="0" xfId="0" applyFont="1" applyAlignment="1">
      <alignment horizontal="center" vertical="center" textRotation="90"/>
    </xf>
    <xf numFmtId="0" fontId="1" fillId="0" borderId="0" xfId="0" applyFont="1" applyAlignment="1">
      <alignment horizontal="left"/>
    </xf>
    <xf numFmtId="14" fontId="0" fillId="0" borderId="0" xfId="0" applyNumberFormat="1" applyAlignment="1">
      <alignment horizontal="left"/>
    </xf>
    <xf numFmtId="0" fontId="5" fillId="0" borderId="0" xfId="0" quotePrefix="1" applyFont="1" applyAlignment="1">
      <alignment horizontal="left"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16" borderId="2" xfId="0" applyFont="1" applyFill="1" applyBorder="1" applyAlignment="1">
      <alignment horizontal="center" vertical="center" wrapText="1"/>
    </xf>
    <xf numFmtId="0" fontId="6" fillId="16" borderId="3" xfId="0" applyFont="1" applyFill="1" applyBorder="1" applyAlignment="1">
      <alignment horizontal="center" vertical="center" wrapText="1"/>
    </xf>
    <xf numFmtId="0" fontId="6" fillId="16" borderId="4" xfId="0" applyFont="1"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10">
    <dxf>
      <fill>
        <patternFill>
          <bgColor theme="5" tint="0.39994506668294322"/>
        </patternFill>
      </fill>
    </dxf>
    <dxf>
      <fill>
        <patternFill>
          <bgColor rgb="FFFFFF00"/>
        </patternFill>
      </fill>
    </dxf>
    <dxf>
      <fill>
        <patternFill>
          <bgColor rgb="FFFFFF00"/>
        </patternFill>
      </fill>
    </dxf>
    <dxf>
      <fill>
        <patternFill>
          <bgColor rgb="FFFFFF99"/>
        </patternFill>
      </fill>
    </dxf>
    <dxf>
      <fill>
        <patternFill>
          <bgColor theme="9" tint="0.39994506668294322"/>
        </patternFill>
      </fill>
    </dxf>
    <dxf>
      <fill>
        <patternFill>
          <bgColor theme="5" tint="0.39994506668294322"/>
        </patternFill>
      </fill>
    </dxf>
    <dxf>
      <fill>
        <patternFill>
          <bgColor theme="6" tint="0.39994506668294322"/>
        </patternFill>
      </fill>
    </dxf>
    <dxf>
      <fill>
        <patternFill>
          <bgColor theme="7" tint="0.59996337778862885"/>
        </patternFill>
      </fill>
    </dxf>
    <dxf>
      <fill>
        <patternFill>
          <bgColor theme="3" tint="0.79998168889431442"/>
        </patternFill>
      </fill>
    </dxf>
    <dxf>
      <fill>
        <patternFill>
          <bgColor theme="5" tint="0.39994506668294322"/>
        </patternFill>
      </fill>
    </dxf>
  </dxfs>
  <tableStyles count="0" defaultTableStyle="TableStyleMedium2"/>
  <colors>
    <mruColors>
      <color rgb="FFFFFFCC"/>
      <color rgb="FFFFFF99"/>
      <color rgb="FFFFCC66"/>
      <color rgb="FFC4D79B"/>
      <color rgb="FFCCFF99"/>
      <color rgb="FFC0C0C0"/>
      <color rgb="FFCCCC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nam11.safelinks.protection.outlook.com/?url=https%3A%2F%2Fwww.google.com%2Fmaps%2Fplace%2F80%2BHeron%2BPond%2BRd%2C%2BMilford%2C%2BNH%2B03055%2F%4042.8261161%2C-71.6959482%2C17z%2Fdata%3D!3m1!4b1!4m5!3m4!1s0x89e3ce9700d3d5e1%3A0x766b7c9e783adf59!8m2!3d42.8261161!4d-71.6937542%3Fhl%3Den&amp;data=04%7C01%7Cbrett.kilmer%40citizensbank.com%7Ca18e74fa41884877e3be08d9a7a605c9%7Cc9797bcf80714c759ff05e2c6d7f5d4d%7C0%7C0%7C637725153798868100%7CUnknown%7CTWFpbGZsb3d8eyJWIjoiMC4wLjAwMDAiLCJQIjoiV2luMzIiLCJBTiI6Ik1haWwiLCJXVCI6Mn0%3D%7C3000&amp;sdata=SCeksVxO%2FZ5uxvFMX9ADFVxHhDS7VW1YVDXUD%2F7f9Qg%3D&amp;reserved=0" TargetMode="External"/><Relationship Id="rId3" Type="http://schemas.openxmlformats.org/officeDocument/2006/relationships/hyperlink" Target="https://www.google.com/maps/place/Captain+Samuel+Douglass+Academy/@42.7058021,-71.6650408,17z/data=!3m1!4b1!4m2!3m1!1s0x89e3c69d0666ec63:0x7dbbe95fd1456d1a" TargetMode="External"/><Relationship Id="rId7" Type="http://schemas.openxmlformats.org/officeDocument/2006/relationships/hyperlink" Target="https://www.google.com/maps/dir/bales+school+milford,+nh/data=!4m6!4m5!1m1!4e2!1m2!1m1!1s0x89e3cbe47ce49d85:0x8555af3e1011fdd9?sa=X&amp;ved=2ahUKEwi41u6qp86CAxV7EVkFHYSzDY0Q9Rd6BAgeEAA" TargetMode="External"/><Relationship Id="rId2" Type="http://schemas.openxmlformats.org/officeDocument/2006/relationships/hyperlink" Target="https://www.google.com/maps/place/Amherst+Middle+School/@42.8239542,-71.5792248,17z/data=!3m1!4b1!4m2!3m1!1s0x89e3ca014f57bb01:0x30c900ebc9d9b6a5" TargetMode="External"/><Relationship Id="rId1" Type="http://schemas.openxmlformats.org/officeDocument/2006/relationships/hyperlink" Target="https://www.google.com/maps/place/Souhegan+High+School/@42.826047,-71.58097,17z/data=!3m1!4b1!4m5!3m4!1s0x89e3ca0448f53a9b:0xff04bdf107db23d4!8m2!3d42.826047!4d-71.578776?hl=en&amp;authuser=0" TargetMode="External"/><Relationship Id="rId6" Type="http://schemas.openxmlformats.org/officeDocument/2006/relationships/hyperlink" Target="https://nam11.safelinks.protection.outlook.com/?url=https%3A%2F%2Fwww.google.com%2Fmaps%2Fplace%2FMilford%2BMiddle%2BSchool%2F%4042.8262251%2C-71.659512%2C17z%2Fdata%3D!3m1!4b1!4m5!3m4!1s0x89e3c950ec5a3e01%3A0x26f135acda51d09e!8m2!3d42.8262212!4d-71.6573233&amp;data=04%7C01%7Cbrett.kilmer%40citizensbank.com%7Ca18e74fa41884877e3be08d9a7a605c9%7Cc9797bcf80714c759ff05e2c6d7f5d4d%7C0%7C0%7C637725153798858154%7CUnknown%7CTWFpbGZsb3d8eyJWIjoiMC4wLjAwMDAiLCJQIjoiV2luMzIiLCJBTiI6Ik1haWwiLCJXVCI6Mn0%3D%7C3000&amp;sdata=23VIwkN51JVVk5MYUzleHxzW4uku2kaNGmwc6VzN8f4%3D&amp;reserved=0" TargetMode="External"/><Relationship Id="rId5" Type="http://schemas.openxmlformats.org/officeDocument/2006/relationships/hyperlink" Target="https://nam11.safelinks.protection.outlook.com/?url=https%3A%2F%2Fwww.google.com%2Fmaps%2Fplace%2F80%2BHeron%2BPond%2BRd%2C%2BMilford%2C%2BNH%2B03055%2F%4042.8261161%2C-71.6959482%2C17z%2Fdata%3D!3m1!4b1!4m5!3m4!1s0x89e3ce9700d3d5e1%3A0x766b7c9e783adf59!8m2!3d42.8261161!4d-71.6937542%3Fhl%3Den&amp;data=04%7C01%7Cbrett.kilmer%40citizensbank.com%7Ca18e74fa41884877e3be08d9a7a605c9%7Cc9797bcf80714c759ff05e2c6d7f5d4d%7C0%7C0%7C637725153798868100%7CUnknown%7CTWFpbGZsb3d8eyJWIjoiMC4wLjAwMDAiLCJQIjoiV2luMzIiLCJBTiI6Ik1haWwiLCJXVCI6Mn0%3D%7C3000&amp;sdata=SCeksVxO%2FZ5uxvFMX9ADFVxHhDS7VW1YVDXUD%2F7f9Qg%3D&amp;reserved=0" TargetMode="External"/><Relationship Id="rId4" Type="http://schemas.openxmlformats.org/officeDocument/2006/relationships/hyperlink" Target="https://www.google.com/maps/dir/42.7057152,-71.6611584/Hollis+Brookline+Middle+School,+Main+Street,+Hollis,+NH/@42.7304603,-71.6455003,14z/data=!3m1!4b1!4m9!4m8!1m1!4e1!1m5!1m1!1s0x89e3c7e6a384c947:0x2d93f8b92282579d!2m2!1d-71.5921457!2d42.7386128"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mailto:drew.dion15@gmail.com" TargetMode="External"/><Relationship Id="rId18" Type="http://schemas.openxmlformats.org/officeDocument/2006/relationships/hyperlink" Target="mailto:chowe2334@gmail.com" TargetMode="External"/><Relationship Id="rId26" Type="http://schemas.openxmlformats.org/officeDocument/2006/relationships/hyperlink" Target="mailto:cole.tessar05@gmail.com" TargetMode="External"/><Relationship Id="rId3" Type="http://schemas.openxmlformats.org/officeDocument/2006/relationships/hyperlink" Target="mailto:ericxbell@gmail.com" TargetMode="External"/><Relationship Id="rId21" Type="http://schemas.openxmlformats.org/officeDocument/2006/relationships/hyperlink" Target="mailto:erik@incredbrew.com" TargetMode="External"/><Relationship Id="rId34" Type="http://schemas.openxmlformats.org/officeDocument/2006/relationships/hyperlink" Target="mailto:elizalori21@hotmail.com" TargetMode="External"/><Relationship Id="rId7" Type="http://schemas.openxmlformats.org/officeDocument/2006/relationships/hyperlink" Target="mailto:mcquam@gmail.com" TargetMode="External"/><Relationship Id="rId12" Type="http://schemas.openxmlformats.org/officeDocument/2006/relationships/hyperlink" Target="mailto:tadows@charter.net" TargetMode="External"/><Relationship Id="rId17" Type="http://schemas.openxmlformats.org/officeDocument/2006/relationships/hyperlink" Target="mailto:schuster14@gmail.com" TargetMode="External"/><Relationship Id="rId25" Type="http://schemas.openxmlformats.org/officeDocument/2006/relationships/hyperlink" Target="mailto:indians6862000@yahoo.com" TargetMode="External"/><Relationship Id="rId33" Type="http://schemas.openxmlformats.org/officeDocument/2006/relationships/hyperlink" Target="mailto:josephconley@gmail.com" TargetMode="External"/><Relationship Id="rId2" Type="http://schemas.openxmlformats.org/officeDocument/2006/relationships/hyperlink" Target="mailto:kmzomchek@gmail.com" TargetMode="External"/><Relationship Id="rId16" Type="http://schemas.openxmlformats.org/officeDocument/2006/relationships/hyperlink" Target="mailto:briangn@gmail.com" TargetMode="External"/><Relationship Id="rId20" Type="http://schemas.openxmlformats.org/officeDocument/2006/relationships/hyperlink" Target="mailto:ronniewiegand@yahoo.com" TargetMode="External"/><Relationship Id="rId29" Type="http://schemas.openxmlformats.org/officeDocument/2006/relationships/hyperlink" Target="mailto:erik@incredbrew.com" TargetMode="External"/><Relationship Id="rId1" Type="http://schemas.openxmlformats.org/officeDocument/2006/relationships/hyperlink" Target="mailto:basketball@mcaa.us" TargetMode="External"/><Relationship Id="rId6" Type="http://schemas.openxmlformats.org/officeDocument/2006/relationships/hyperlink" Target="mailto:mcquam@gmail.com" TargetMode="External"/><Relationship Id="rId11" Type="http://schemas.openxmlformats.org/officeDocument/2006/relationships/hyperlink" Target="mailto:twilson@mycastlebuilders.com" TargetMode="External"/><Relationship Id="rId24" Type="http://schemas.openxmlformats.org/officeDocument/2006/relationships/hyperlink" Target="mailto:agracing32@gmail.com" TargetMode="External"/><Relationship Id="rId32" Type="http://schemas.openxmlformats.org/officeDocument/2006/relationships/hyperlink" Target="mailto:rfreed121@gmail.com" TargetMode="External"/><Relationship Id="rId5" Type="http://schemas.openxmlformats.org/officeDocument/2006/relationships/hyperlink" Target="mailto:arduguay@gmail.com" TargetMode="External"/><Relationship Id="rId15" Type="http://schemas.openxmlformats.org/officeDocument/2006/relationships/hyperlink" Target="mailto:coopstah13@gmail.com" TargetMode="External"/><Relationship Id="rId23" Type="http://schemas.openxmlformats.org/officeDocument/2006/relationships/hyperlink" Target="mailto:kevin.a.sim@gmail.com" TargetMode="External"/><Relationship Id="rId28" Type="http://schemas.openxmlformats.org/officeDocument/2006/relationships/hyperlink" Target="mailto:jimmymariany@gamil.com" TargetMode="External"/><Relationship Id="rId10" Type="http://schemas.openxmlformats.org/officeDocument/2006/relationships/hyperlink" Target="mailto:jmalcolm1017@gmail.com" TargetMode="External"/><Relationship Id="rId19" Type="http://schemas.openxmlformats.org/officeDocument/2006/relationships/hyperlink" Target="mailto:defranco.frank@gmail.com" TargetMode="External"/><Relationship Id="rId31" Type="http://schemas.openxmlformats.org/officeDocument/2006/relationships/hyperlink" Target="mailto:tylerbishop12@gmail.com" TargetMode="External"/><Relationship Id="rId4" Type="http://schemas.openxmlformats.org/officeDocument/2006/relationships/hyperlink" Target="mailto:david.woolrich@gmail.com" TargetMode="External"/><Relationship Id="rId9" Type="http://schemas.openxmlformats.org/officeDocument/2006/relationships/hyperlink" Target="mailto:dvleclerc@charter.net" TargetMode="External"/><Relationship Id="rId14" Type="http://schemas.openxmlformats.org/officeDocument/2006/relationships/hyperlink" Target="mailto:deanna@giorgios.com" TargetMode="External"/><Relationship Id="rId22" Type="http://schemas.openxmlformats.org/officeDocument/2006/relationships/hyperlink" Target="mailto:sam.o.blari@gmail.com" TargetMode="External"/><Relationship Id="rId27" Type="http://schemas.openxmlformats.org/officeDocument/2006/relationships/hyperlink" Target="mailto:akurlander@capitalforest.com" TargetMode="External"/><Relationship Id="rId30" Type="http://schemas.openxmlformats.org/officeDocument/2006/relationships/hyperlink" Target="mailto:brownf89@gmail.com" TargetMode="External"/><Relationship Id="rId35" Type="http://schemas.openxmlformats.org/officeDocument/2006/relationships/printerSettings" Target="../printerSettings/printerSettings4.bin"/><Relationship Id="rId8" Type="http://schemas.openxmlformats.org/officeDocument/2006/relationships/hyperlink" Target="mailto:cdutremble@amherstnh.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8F00-59D2-4AFA-89BE-D9AD5164A2FF}">
  <sheetPr published="0"/>
  <dimension ref="A1:BJ163"/>
  <sheetViews>
    <sheetView topLeftCell="A78" zoomScaleNormal="100" workbookViewId="0">
      <selection activeCell="Y147" sqref="Y147"/>
    </sheetView>
  </sheetViews>
  <sheetFormatPr defaultColWidth="9.109375" defaultRowHeight="14.4" x14ac:dyDescent="0.3"/>
  <cols>
    <col min="1" max="1" width="11.6640625" customWidth="1"/>
    <col min="2" max="2" width="8.6640625" style="42" bestFit="1" customWidth="1"/>
    <col min="3" max="3" width="5.6640625" style="14" customWidth="1"/>
    <col min="4" max="4" width="13.6640625" style="42" hidden="1" customWidth="1"/>
    <col min="5" max="5" width="11.6640625" customWidth="1"/>
    <col min="6" max="6" width="8.6640625" style="42" customWidth="1"/>
    <col min="7" max="7" width="5.6640625" style="14" customWidth="1"/>
    <col min="8" max="8" width="13.6640625" style="42" hidden="1" customWidth="1"/>
    <col min="9" max="9" width="11.6640625" customWidth="1"/>
    <col min="10" max="10" width="8.6640625" style="42" customWidth="1"/>
    <col min="11" max="11" width="5.6640625" style="42" customWidth="1"/>
    <col min="12" max="12" width="13.6640625" style="42" hidden="1" customWidth="1"/>
    <col min="13" max="13" width="11.6640625" customWidth="1"/>
    <col min="14" max="14" width="8.6640625" style="42" customWidth="1"/>
    <col min="15" max="15" width="5.6640625" style="14" customWidth="1"/>
    <col min="16" max="16" width="13.6640625" style="42" hidden="1" customWidth="1"/>
    <col min="17" max="17" width="11.6640625" customWidth="1"/>
    <col min="18" max="18" width="8.6640625" style="42" customWidth="1"/>
    <col min="19" max="19" width="5.6640625" style="14" customWidth="1"/>
    <col min="20" max="20" width="13.6640625" style="42" hidden="1" customWidth="1"/>
    <col min="21" max="21" width="11.6640625" customWidth="1"/>
    <col min="22" max="22" width="8.6640625" style="42" customWidth="1"/>
    <col min="23" max="23" width="5.6640625" style="14" customWidth="1"/>
    <col min="24" max="24" width="13.6640625" style="42" hidden="1" customWidth="1"/>
    <col min="25" max="25" width="11.6640625" customWidth="1"/>
    <col min="26" max="26" width="8.6640625" style="42" customWidth="1"/>
    <col min="27" max="27" width="5.6640625" style="14" customWidth="1"/>
    <col min="28" max="28" width="13.6640625" style="42" hidden="1" customWidth="1"/>
    <col min="29" max="29" width="11.6640625" hidden="1" customWidth="1"/>
    <col min="30" max="30" width="8.6640625" style="42" hidden="1" customWidth="1"/>
    <col min="31" max="31" width="5.6640625" style="14" hidden="1" customWidth="1"/>
    <col min="32" max="32" width="13.6640625" style="42" hidden="1" customWidth="1"/>
    <col min="33" max="33" width="16" style="14" customWidth="1"/>
    <col min="34" max="34" width="3.44140625" bestFit="1" customWidth="1"/>
    <col min="35" max="45" width="5.6640625" customWidth="1"/>
    <col min="46" max="50" width="5.6640625" style="14" customWidth="1"/>
    <col min="51" max="51" width="2.6640625" customWidth="1"/>
    <col min="52" max="53" width="5.6640625" style="24" customWidth="1"/>
    <col min="54" max="54" width="2.6640625" customWidth="1"/>
    <col min="55" max="57" width="8.6640625" customWidth="1"/>
    <col min="58" max="58" width="5.6640625" customWidth="1"/>
    <col min="59" max="59" width="2.6640625" customWidth="1"/>
  </cols>
  <sheetData>
    <row r="1" spans="1:62" x14ac:dyDescent="0.3">
      <c r="A1" s="13" t="s">
        <v>116</v>
      </c>
    </row>
    <row r="2" spans="1:62" x14ac:dyDescent="0.3">
      <c r="A2" s="13" t="s">
        <v>213</v>
      </c>
      <c r="J2" s="83"/>
      <c r="K2" s="58"/>
    </row>
    <row r="3" spans="1:62" x14ac:dyDescent="0.3">
      <c r="A3" s="13" t="s">
        <v>214</v>
      </c>
      <c r="N3"/>
      <c r="O3"/>
      <c r="Q3" s="214"/>
      <c r="R3" s="214"/>
      <c r="S3" s="214"/>
    </row>
    <row r="4" spans="1:62" ht="15" thickBot="1" x14ac:dyDescent="0.35">
      <c r="A4" s="144" t="s">
        <v>215</v>
      </c>
      <c r="B4" s="144"/>
      <c r="C4" s="144"/>
      <c r="D4" s="46"/>
      <c r="E4" s="15"/>
      <c r="F4" s="15"/>
      <c r="G4" s="15"/>
      <c r="H4" s="46"/>
      <c r="I4" s="15"/>
      <c r="J4" s="15"/>
      <c r="K4" s="15"/>
      <c r="L4" s="46"/>
      <c r="M4" s="144" t="s">
        <v>229</v>
      </c>
      <c r="N4" s="144"/>
      <c r="O4" s="144"/>
      <c r="P4" s="46"/>
      <c r="Q4" s="15"/>
      <c r="R4" s="46"/>
      <c r="S4" s="15"/>
      <c r="T4" s="46"/>
      <c r="U4" s="15"/>
      <c r="V4" s="46"/>
      <c r="W4" s="16"/>
      <c r="X4" s="46"/>
      <c r="Y4" s="15"/>
      <c r="Z4" s="46"/>
      <c r="AA4" s="16"/>
      <c r="AB4" s="46"/>
      <c r="AC4" s="15"/>
      <c r="AD4" s="46"/>
      <c r="AE4" s="16"/>
      <c r="AF4" s="46"/>
      <c r="AG4" s="16"/>
      <c r="AH4" s="15"/>
      <c r="AI4" s="15"/>
      <c r="AJ4" s="15"/>
      <c r="AK4" s="15"/>
      <c r="AL4" s="15"/>
      <c r="AM4" s="15"/>
      <c r="AN4" s="15"/>
      <c r="AO4" s="15"/>
      <c r="AP4" s="15"/>
      <c r="AQ4" s="15"/>
      <c r="AR4" s="15"/>
      <c r="AS4" s="15"/>
      <c r="AT4" s="16"/>
      <c r="AU4" s="16"/>
      <c r="AV4" s="16"/>
      <c r="AW4" s="16"/>
      <c r="AX4" s="16"/>
      <c r="AY4" s="16"/>
      <c r="AZ4" s="16"/>
      <c r="BA4" s="15"/>
      <c r="BB4" s="27"/>
      <c r="BC4" s="27"/>
      <c r="BD4" s="15"/>
    </row>
    <row r="5" spans="1:62" x14ac:dyDescent="0.3">
      <c r="A5" s="106" t="s">
        <v>203</v>
      </c>
      <c r="B5" s="43"/>
      <c r="C5" s="17"/>
      <c r="D5" s="68"/>
      <c r="E5" s="18"/>
      <c r="F5" s="119"/>
      <c r="G5" s="17"/>
      <c r="H5" s="43"/>
      <c r="I5" s="18"/>
      <c r="J5" s="43"/>
      <c r="K5" s="43"/>
      <c r="L5" s="43"/>
      <c r="M5" s="18"/>
      <c r="N5" s="43"/>
      <c r="O5" s="17"/>
      <c r="P5" s="43"/>
      <c r="Q5" s="18"/>
      <c r="R5" s="43"/>
      <c r="S5" s="17"/>
      <c r="T5" s="43"/>
      <c r="U5" s="18"/>
      <c r="V5" s="43"/>
      <c r="W5" s="17"/>
      <c r="X5" s="43"/>
      <c r="Y5" s="18"/>
      <c r="Z5" s="43"/>
      <c r="AA5" s="17"/>
      <c r="AB5" s="43"/>
      <c r="AC5" s="18"/>
      <c r="AD5" s="43"/>
      <c r="AE5" s="17"/>
      <c r="AF5" s="61"/>
      <c r="AG5" s="101"/>
      <c r="AH5" s="18"/>
      <c r="AI5" s="19"/>
      <c r="AJ5" s="19"/>
      <c r="AK5" s="19"/>
      <c r="AL5" s="19"/>
      <c r="AM5" s="19"/>
      <c r="AN5" s="19"/>
      <c r="AO5" s="19"/>
      <c r="AP5" s="19"/>
      <c r="AQ5" s="19"/>
      <c r="AR5" s="19"/>
      <c r="AS5" s="19"/>
      <c r="AT5" s="20"/>
      <c r="AU5" s="20"/>
      <c r="AV5" s="20"/>
      <c r="AW5" s="20"/>
      <c r="AX5" s="20"/>
      <c r="AY5" s="19"/>
      <c r="AZ5" s="77"/>
      <c r="BA5" s="77"/>
      <c r="BB5" s="19"/>
      <c r="BC5" s="19"/>
      <c r="BD5" s="19"/>
      <c r="BE5" s="19"/>
      <c r="BF5" s="19"/>
      <c r="BG5" s="19"/>
      <c r="BH5" s="30"/>
    </row>
    <row r="6" spans="1:62" x14ac:dyDescent="0.3">
      <c r="A6" s="56" t="s">
        <v>58</v>
      </c>
      <c r="B6" s="44"/>
      <c r="C6" s="22"/>
      <c r="D6" s="44"/>
      <c r="E6" s="56" t="s">
        <v>59</v>
      </c>
      <c r="F6" s="44"/>
      <c r="G6" s="22"/>
      <c r="H6" s="44"/>
      <c r="I6" s="56" t="s">
        <v>60</v>
      </c>
      <c r="J6" s="44"/>
      <c r="K6" s="44"/>
      <c r="L6" s="44"/>
      <c r="M6" s="56" t="s">
        <v>61</v>
      </c>
      <c r="N6" s="44"/>
      <c r="O6" s="22"/>
      <c r="P6" s="44"/>
      <c r="Q6" s="56" t="s">
        <v>62</v>
      </c>
      <c r="R6" s="44"/>
      <c r="S6" s="22"/>
      <c r="T6" s="44"/>
      <c r="U6" s="56" t="s">
        <v>63</v>
      </c>
      <c r="V6" s="44"/>
      <c r="W6" s="22"/>
      <c r="X6" s="44"/>
      <c r="Y6" s="56" t="s">
        <v>64</v>
      </c>
      <c r="Z6" s="44"/>
      <c r="AA6" s="22"/>
      <c r="AB6" s="44"/>
      <c r="AC6" s="56" t="s">
        <v>65</v>
      </c>
      <c r="AD6" s="44"/>
      <c r="AE6" s="22"/>
      <c r="AF6" s="62"/>
      <c r="AG6" s="100" t="s">
        <v>66</v>
      </c>
      <c r="AH6" s="23"/>
      <c r="AI6" s="14"/>
      <c r="AJ6" s="217" t="s">
        <v>67</v>
      </c>
      <c r="AK6" s="217"/>
      <c r="AL6" s="217"/>
      <c r="AM6" s="217"/>
      <c r="AN6" s="217"/>
      <c r="AO6" s="217"/>
      <c r="AP6" s="217"/>
      <c r="AQ6" s="217"/>
      <c r="AR6" s="217"/>
      <c r="AS6" s="217"/>
      <c r="AT6" s="217"/>
      <c r="AU6" s="217"/>
      <c r="AV6" s="217"/>
      <c r="AW6" s="217"/>
      <c r="AX6" s="13"/>
      <c r="BC6" s="217" t="s">
        <v>85</v>
      </c>
      <c r="BD6" s="217"/>
      <c r="BE6" s="217"/>
      <c r="BF6" s="217"/>
      <c r="BH6" s="30"/>
    </row>
    <row r="7" spans="1:62" x14ac:dyDescent="0.3">
      <c r="A7" s="56" t="s">
        <v>204</v>
      </c>
      <c r="B7" s="44"/>
      <c r="C7" s="22"/>
      <c r="D7" s="44"/>
      <c r="E7" s="57" t="s">
        <v>205</v>
      </c>
      <c r="F7" s="51"/>
      <c r="G7" s="22"/>
      <c r="H7" s="44"/>
      <c r="I7" s="57" t="s">
        <v>206</v>
      </c>
      <c r="J7" s="51"/>
      <c r="K7" s="51"/>
      <c r="L7" s="44"/>
      <c r="M7" s="57" t="s">
        <v>207</v>
      </c>
      <c r="N7" s="51"/>
      <c r="O7" s="22"/>
      <c r="P7" s="44"/>
      <c r="Q7" s="57" t="s">
        <v>208</v>
      </c>
      <c r="R7" s="51"/>
      <c r="S7" s="22"/>
      <c r="T7" s="44"/>
      <c r="U7" s="57" t="s">
        <v>209</v>
      </c>
      <c r="V7" s="51"/>
      <c r="W7" s="22"/>
      <c r="X7" s="44"/>
      <c r="Y7" s="57" t="s">
        <v>210</v>
      </c>
      <c r="Z7" s="51"/>
      <c r="AA7" s="22"/>
      <c r="AB7" s="44"/>
      <c r="AC7" s="57" t="s">
        <v>211</v>
      </c>
      <c r="AD7" s="51"/>
      <c r="AE7" s="22"/>
      <c r="AF7" s="62"/>
      <c r="AG7" s="113" t="s">
        <v>212</v>
      </c>
      <c r="AH7" s="23"/>
      <c r="AI7" s="14"/>
      <c r="AJ7" s="24" t="s">
        <v>23</v>
      </c>
      <c r="AK7" s="24" t="s">
        <v>26</v>
      </c>
      <c r="AL7" s="24" t="s">
        <v>24</v>
      </c>
      <c r="AM7" s="24" t="s">
        <v>86</v>
      </c>
      <c r="AN7" s="24" t="s">
        <v>87</v>
      </c>
      <c r="AO7" s="24" t="s">
        <v>25</v>
      </c>
      <c r="AP7" s="24" t="s">
        <v>22</v>
      </c>
      <c r="AQ7" s="24" t="s">
        <v>17</v>
      </c>
      <c r="AR7" s="24" t="s">
        <v>100</v>
      </c>
      <c r="AS7" s="24" t="s">
        <v>54</v>
      </c>
      <c r="AT7" s="24" t="s">
        <v>55</v>
      </c>
      <c r="AU7" s="24" t="s">
        <v>56</v>
      </c>
      <c r="AV7" s="24" t="s">
        <v>57</v>
      </c>
      <c r="AW7" s="24" t="s">
        <v>168</v>
      </c>
      <c r="AX7" s="24"/>
      <c r="AY7" s="24"/>
      <c r="AZ7" s="24" t="s">
        <v>7</v>
      </c>
      <c r="BA7" s="24" t="s">
        <v>84</v>
      </c>
      <c r="BC7" s="24" t="s">
        <v>12</v>
      </c>
      <c r="BD7" s="24" t="s">
        <v>15</v>
      </c>
      <c r="BE7" s="24" t="s">
        <v>13</v>
      </c>
      <c r="BF7" s="53"/>
      <c r="BG7" s="53"/>
      <c r="BH7" s="30"/>
    </row>
    <row r="8" spans="1:62" x14ac:dyDescent="0.3">
      <c r="A8" s="56" t="s">
        <v>75</v>
      </c>
      <c r="B8" s="22" t="s">
        <v>76</v>
      </c>
      <c r="C8" s="22" t="s">
        <v>77</v>
      </c>
      <c r="D8" s="22" t="s">
        <v>83</v>
      </c>
      <c r="E8" s="56" t="s">
        <v>75</v>
      </c>
      <c r="F8" s="22" t="s">
        <v>76</v>
      </c>
      <c r="G8" s="22" t="s">
        <v>77</v>
      </c>
      <c r="H8" s="22" t="s">
        <v>83</v>
      </c>
      <c r="I8" s="56" t="s">
        <v>75</v>
      </c>
      <c r="J8" s="22" t="s">
        <v>76</v>
      </c>
      <c r="K8" s="22" t="s">
        <v>77</v>
      </c>
      <c r="L8" s="22" t="s">
        <v>83</v>
      </c>
      <c r="M8" s="56" t="s">
        <v>75</v>
      </c>
      <c r="N8" s="22" t="s">
        <v>76</v>
      </c>
      <c r="O8" s="22" t="s">
        <v>77</v>
      </c>
      <c r="P8" s="22" t="s">
        <v>83</v>
      </c>
      <c r="Q8" s="56" t="s">
        <v>75</v>
      </c>
      <c r="R8" s="22" t="s">
        <v>76</v>
      </c>
      <c r="S8" s="22" t="s">
        <v>77</v>
      </c>
      <c r="T8" s="22" t="s">
        <v>83</v>
      </c>
      <c r="U8" s="56" t="s">
        <v>75</v>
      </c>
      <c r="V8" s="22" t="s">
        <v>76</v>
      </c>
      <c r="W8" s="22" t="s">
        <v>77</v>
      </c>
      <c r="X8" s="22" t="s">
        <v>83</v>
      </c>
      <c r="Y8" s="56" t="s">
        <v>75</v>
      </c>
      <c r="Z8" s="22" t="s">
        <v>76</v>
      </c>
      <c r="AA8" s="22" t="s">
        <v>77</v>
      </c>
      <c r="AB8" s="22" t="s">
        <v>83</v>
      </c>
      <c r="AC8" s="56" t="s">
        <v>75</v>
      </c>
      <c r="AD8" s="22" t="s">
        <v>76</v>
      </c>
      <c r="AE8" s="22" t="s">
        <v>77</v>
      </c>
      <c r="AF8" s="21" t="s">
        <v>83</v>
      </c>
      <c r="AG8" s="100"/>
      <c r="AH8" s="218" t="s">
        <v>69</v>
      </c>
      <c r="AI8" s="24" t="str">
        <f>AJ7</f>
        <v>A1</v>
      </c>
      <c r="AJ8" s="76">
        <f>COUNTIF($A$9:$AE$23,$AI8&amp;" @ "&amp;AJ$7)</f>
        <v>0</v>
      </c>
      <c r="AK8" s="76">
        <f t="shared" ref="AJ8:AW21" si="0">COUNTIF($A$9:$AE$23,$AI8&amp;" @ "&amp;AK$7)</f>
        <v>1</v>
      </c>
      <c r="AL8" s="76">
        <f t="shared" si="0"/>
        <v>0</v>
      </c>
      <c r="AM8" s="76">
        <f t="shared" si="0"/>
        <v>0</v>
      </c>
      <c r="AN8" s="76">
        <f t="shared" si="0"/>
        <v>1</v>
      </c>
      <c r="AO8" s="76">
        <f t="shared" si="0"/>
        <v>1</v>
      </c>
      <c r="AP8" s="76">
        <f t="shared" si="0"/>
        <v>0</v>
      </c>
      <c r="AQ8" s="76">
        <f t="shared" si="0"/>
        <v>0</v>
      </c>
      <c r="AR8" s="76">
        <f t="shared" si="0"/>
        <v>0</v>
      </c>
      <c r="AS8" s="76">
        <f t="shared" si="0"/>
        <v>0</v>
      </c>
      <c r="AT8" s="76">
        <f t="shared" si="0"/>
        <v>0</v>
      </c>
      <c r="AU8" s="76">
        <f t="shared" si="0"/>
        <v>1</v>
      </c>
      <c r="AV8" s="76">
        <f t="shared" si="0"/>
        <v>0</v>
      </c>
      <c r="AW8" s="76">
        <f t="shared" si="0"/>
        <v>0</v>
      </c>
      <c r="AX8" s="89">
        <f t="shared" ref="AX8:AX21" si="1">SUM(AJ8:AW8)</f>
        <v>4</v>
      </c>
      <c r="AY8" s="76"/>
      <c r="AZ8" s="24" t="str">
        <f t="shared" ref="AZ8:AZ21" si="2">AI8</f>
        <v>A1</v>
      </c>
      <c r="BA8" s="89">
        <f>AJ22+AX8</f>
        <v>7</v>
      </c>
      <c r="BC8" s="14">
        <f>SUMIF($AJ$7:$AW$7,"=A*",$AJ8:$AW8)+SUMIF($AI$8:$AI$21,"=A*",$AJ$8:$AJ$21)</f>
        <v>3</v>
      </c>
      <c r="BD8" s="14">
        <f>SUMIF($AJ$7:$AW$7,"=HB*",$AJ8:$AW8)+SUMIF($AI$8:$AI$21,"=HB*",$AJ$8:$AJ$21)</f>
        <v>2</v>
      </c>
      <c r="BE8" s="14">
        <f>SUMIF($AJ$7:$AW$7,"=M*",$AJ8:$AW8)+SUMIF($AI$8:$AI$21,"=M*",$AJ$8:$AJ$21)</f>
        <v>2</v>
      </c>
      <c r="BF8" s="24">
        <f t="shared" ref="BF8:BF22" si="3">SUM(BC8:BE8)</f>
        <v>7</v>
      </c>
      <c r="BG8" s="53"/>
      <c r="BH8" s="30"/>
    </row>
    <row r="9" spans="1:62" ht="15" customHeight="1" x14ac:dyDescent="0.3">
      <c r="A9" s="30" t="s">
        <v>403</v>
      </c>
      <c r="B9" s="41">
        <v>0.39583333333333331</v>
      </c>
      <c r="C9" s="132" t="s">
        <v>74</v>
      </c>
      <c r="D9" s="45" t="str">
        <f t="shared" ref="D9:D23" si="4">IF(B9="","",TEXT(B9,"h:mm AM/PM")&amp;" "&amp;C9)</f>
        <v>9:30 AM CSDA</v>
      </c>
      <c r="E9" s="127" t="s">
        <v>252</v>
      </c>
      <c r="F9" s="128">
        <v>0.35416666666666669</v>
      </c>
      <c r="G9" s="129" t="s">
        <v>74</v>
      </c>
      <c r="H9" s="45" t="str">
        <f t="shared" ref="H9:H23" si="5">IF(F9="","",TEXT(F9,"h:mm AM/PM")&amp;" "&amp;G9)</f>
        <v>8:30 AM CSDA</v>
      </c>
      <c r="I9" s="127" t="s">
        <v>312</v>
      </c>
      <c r="J9" s="128">
        <v>0.375</v>
      </c>
      <c r="K9" s="129" t="s">
        <v>78</v>
      </c>
      <c r="L9" s="45" t="str">
        <f t="shared" ref="L9:L23" si="6">IF(J9="","",TEXT(J9,"h:mm AM/PM")&amp;" "&amp;K9)</f>
        <v>9:00 AM SHS</v>
      </c>
      <c r="M9" s="127" t="s">
        <v>333</v>
      </c>
      <c r="N9" s="128">
        <v>0.44791666666666669</v>
      </c>
      <c r="O9" s="129" t="s">
        <v>74</v>
      </c>
      <c r="P9" s="45" t="str">
        <f t="shared" ref="P9:P23" si="7">IF(N9="","",TEXT(N9,"h:mm AM/PM")&amp;" "&amp;O9)</f>
        <v>10:45 AM CSDA</v>
      </c>
      <c r="Q9" s="127" t="s">
        <v>256</v>
      </c>
      <c r="R9" s="128">
        <v>0.35416666666666669</v>
      </c>
      <c r="S9" s="129" t="s">
        <v>74</v>
      </c>
      <c r="T9" s="45" t="str">
        <f t="shared" ref="T9:T23" si="8">IF(R9="","",TEXT(R9,"h:mm AM/PM")&amp;" "&amp;S9)</f>
        <v>8:30 AM CSDA</v>
      </c>
      <c r="U9" s="127" t="s">
        <v>326</v>
      </c>
      <c r="V9" s="128">
        <v>0.35416666666666669</v>
      </c>
      <c r="W9" s="129" t="s">
        <v>74</v>
      </c>
      <c r="X9" s="45" t="str">
        <f t="shared" ref="X9:X23" si="9">IF(V9="","",TEXT(V9,"h:mm AM/PM")&amp;" "&amp;W9)</f>
        <v>8:30 AM CSDA</v>
      </c>
      <c r="Y9" s="210" t="s">
        <v>338</v>
      </c>
      <c r="Z9" s="128">
        <v>0.375</v>
      </c>
      <c r="AA9" s="129" t="s">
        <v>94</v>
      </c>
      <c r="AB9" s="45" t="str">
        <f t="shared" ref="AB9:AB23" si="10">IF(Z9="","",TEXT(Z9,"h:mm AM/PM")&amp;" "&amp;AA9)</f>
        <v>9:00 AM BALE</v>
      </c>
      <c r="AC9" s="127"/>
      <c r="AD9" s="128"/>
      <c r="AE9" s="132"/>
      <c r="AF9" s="45" t="str">
        <f t="shared" ref="AF9:AF21" si="11">IF(AD9="","",TEXT(AD9,"h:mm AM/PM")&amp;" "&amp;AE9)</f>
        <v/>
      </c>
      <c r="AG9" s="215" t="s">
        <v>68</v>
      </c>
      <c r="AH9" s="218"/>
      <c r="AI9" s="24" t="str">
        <f>AK7</f>
        <v>A2</v>
      </c>
      <c r="AJ9" s="76">
        <f t="shared" si="0"/>
        <v>0</v>
      </c>
      <c r="AK9" s="76">
        <f t="shared" si="0"/>
        <v>0</v>
      </c>
      <c r="AL9" s="76">
        <f t="shared" si="0"/>
        <v>0</v>
      </c>
      <c r="AM9" s="76">
        <f t="shared" si="0"/>
        <v>0</v>
      </c>
      <c r="AN9" s="76">
        <f t="shared" si="0"/>
        <v>1</v>
      </c>
      <c r="AO9" s="76">
        <f t="shared" si="0"/>
        <v>0</v>
      </c>
      <c r="AP9" s="76">
        <f t="shared" si="0"/>
        <v>0</v>
      </c>
      <c r="AQ9" s="76">
        <f t="shared" si="0"/>
        <v>0</v>
      </c>
      <c r="AR9" s="76">
        <f t="shared" si="0"/>
        <v>0</v>
      </c>
      <c r="AS9" s="76">
        <f t="shared" si="0"/>
        <v>0</v>
      </c>
      <c r="AT9" s="76">
        <f t="shared" si="0"/>
        <v>0</v>
      </c>
      <c r="AU9" s="76">
        <f t="shared" si="0"/>
        <v>0</v>
      </c>
      <c r="AV9" s="76">
        <f t="shared" si="0"/>
        <v>1</v>
      </c>
      <c r="AW9" s="76">
        <f t="shared" si="0"/>
        <v>1</v>
      </c>
      <c r="AX9" s="89">
        <f t="shared" si="1"/>
        <v>3</v>
      </c>
      <c r="AZ9" s="24" t="str">
        <f t="shared" si="2"/>
        <v>A2</v>
      </c>
      <c r="BA9" s="89">
        <f>AK22+AX9</f>
        <v>7</v>
      </c>
      <c r="BC9" s="14">
        <f>SUMIF($AJ$7:$AW$7,"=A*",$AJ9:$AW9)+SUMIF($AI$8:$AI$21,"=A*",$AK$8:$AK$21)</f>
        <v>3</v>
      </c>
      <c r="BD9" s="14">
        <f>SUMIF($AJ$7:$AW$7,"=HB*",$AJ9:$AW9)+SUMIF($AI$8:$AI$21,"=HB*",$AK$8:$AK$21)</f>
        <v>2</v>
      </c>
      <c r="BE9" s="14">
        <f>SUMIF($AJ$7:$AW$7,"=M*",$AJ9:$AW9)+SUMIF($AI$8:$AI$21,"=M*",$AK$8:$AK$21)</f>
        <v>2</v>
      </c>
      <c r="BF9" s="24">
        <f t="shared" si="3"/>
        <v>7</v>
      </c>
      <c r="BG9" s="53"/>
      <c r="BH9" s="30"/>
    </row>
    <row r="10" spans="1:62" x14ac:dyDescent="0.3">
      <c r="A10" s="127" t="s">
        <v>392</v>
      </c>
      <c r="B10" s="41">
        <v>0.44791666666666669</v>
      </c>
      <c r="C10" s="132" t="s">
        <v>74</v>
      </c>
      <c r="D10" s="45" t="str">
        <f t="shared" si="4"/>
        <v>10:45 AM CSDA</v>
      </c>
      <c r="E10" s="127" t="s">
        <v>244</v>
      </c>
      <c r="F10" s="128">
        <v>0.375</v>
      </c>
      <c r="G10" s="132" t="s">
        <v>94</v>
      </c>
      <c r="H10" s="45" t="str">
        <f t="shared" si="5"/>
        <v>9:00 AM BALE</v>
      </c>
      <c r="I10" s="210" t="s">
        <v>339</v>
      </c>
      <c r="J10" s="131">
        <v>0.375</v>
      </c>
      <c r="K10" s="129" t="s">
        <v>94</v>
      </c>
      <c r="L10" s="45" t="str">
        <f t="shared" si="6"/>
        <v>9:00 AM BALE</v>
      </c>
      <c r="M10" s="127" t="s">
        <v>240</v>
      </c>
      <c r="N10" s="128">
        <v>0.5</v>
      </c>
      <c r="O10" s="129" t="s">
        <v>74</v>
      </c>
      <c r="P10" s="45" t="str">
        <f t="shared" si="7"/>
        <v>12:00 PM CSDA</v>
      </c>
      <c r="Q10" s="30" t="s">
        <v>236</v>
      </c>
      <c r="R10" s="128">
        <v>0.375</v>
      </c>
      <c r="S10" s="129" t="s">
        <v>78</v>
      </c>
      <c r="T10" s="45" t="str">
        <f t="shared" si="8"/>
        <v>9:00 AM SHS</v>
      </c>
      <c r="U10" s="127" t="s">
        <v>237</v>
      </c>
      <c r="V10" s="128">
        <v>0.375</v>
      </c>
      <c r="W10" s="129" t="s">
        <v>78</v>
      </c>
      <c r="X10" s="45" t="str">
        <f t="shared" si="9"/>
        <v>9:00 AM SHS</v>
      </c>
      <c r="Y10" s="210" t="s">
        <v>327</v>
      </c>
      <c r="Z10" s="128">
        <v>0.42708333333333331</v>
      </c>
      <c r="AA10" s="129" t="s">
        <v>78</v>
      </c>
      <c r="AB10" s="45" t="str">
        <f t="shared" si="10"/>
        <v>10:15 AM SHS</v>
      </c>
      <c r="AC10" s="127"/>
      <c r="AD10" s="128"/>
      <c r="AE10" s="129"/>
      <c r="AF10" s="45" t="str">
        <f t="shared" si="11"/>
        <v/>
      </c>
      <c r="AG10" s="215"/>
      <c r="AH10" s="218"/>
      <c r="AI10" s="24" t="str">
        <f>AL7</f>
        <v>A3</v>
      </c>
      <c r="AJ10" s="76">
        <f t="shared" si="0"/>
        <v>1</v>
      </c>
      <c r="AK10" s="76">
        <f t="shared" si="0"/>
        <v>0</v>
      </c>
      <c r="AL10" s="76">
        <f t="shared" si="0"/>
        <v>0</v>
      </c>
      <c r="AM10" s="76">
        <f t="shared" si="0"/>
        <v>1</v>
      </c>
      <c r="AN10" s="76">
        <f t="shared" si="0"/>
        <v>0</v>
      </c>
      <c r="AO10" s="76">
        <f>COUNTIF($A$9:$AE$23,$AI10&amp;" @ "&amp;AO$7)</f>
        <v>0</v>
      </c>
      <c r="AP10" s="76">
        <f t="shared" si="0"/>
        <v>0</v>
      </c>
      <c r="AQ10" s="76">
        <f t="shared" si="0"/>
        <v>1</v>
      </c>
      <c r="AR10" s="76">
        <f t="shared" si="0"/>
        <v>0</v>
      </c>
      <c r="AS10" s="76">
        <f t="shared" si="0"/>
        <v>0</v>
      </c>
      <c r="AT10" s="76">
        <f t="shared" si="0"/>
        <v>0</v>
      </c>
      <c r="AU10" s="76">
        <f t="shared" si="0"/>
        <v>0</v>
      </c>
      <c r="AV10" s="76">
        <f t="shared" si="0"/>
        <v>0</v>
      </c>
      <c r="AW10" s="76">
        <f t="shared" si="0"/>
        <v>1</v>
      </c>
      <c r="AX10" s="89">
        <f t="shared" si="1"/>
        <v>4</v>
      </c>
      <c r="AZ10" s="24" t="str">
        <f t="shared" si="2"/>
        <v>A3</v>
      </c>
      <c r="BA10" s="89">
        <f>AL22+AX10</f>
        <v>7</v>
      </c>
      <c r="BC10" s="14">
        <f>SUMIF($AJ$7:$AW$7,"=A*",$AJ10:$AW10)+SUMIF($AI$8:$AI$21,"=A*",$AL$8:$AL$21)</f>
        <v>3</v>
      </c>
      <c r="BD10" s="14">
        <f>SUMIF($AJ$7:$AW$7,"=HB*",$AJ10:$AW10)+SUMIF($AI$8:$AI$21,"=HB*",$AL$8:$AL$21)</f>
        <v>2</v>
      </c>
      <c r="BE10" s="14">
        <f>SUMIF($AJ$7:$AW$7,"=M*",$AJ10:$AW10)+SUMIF($AI$8:$AI$21,"=M*",$AL$8:$AL$21)</f>
        <v>2</v>
      </c>
      <c r="BF10" s="24">
        <f t="shared" si="3"/>
        <v>7</v>
      </c>
      <c r="BG10" s="53"/>
      <c r="BH10" s="30"/>
    </row>
    <row r="11" spans="1:62" x14ac:dyDescent="0.3">
      <c r="A11" s="127" t="s">
        <v>462</v>
      </c>
      <c r="B11" s="128">
        <v>0.47916666666666669</v>
      </c>
      <c r="C11" s="132" t="s">
        <v>94</v>
      </c>
      <c r="D11" s="45" t="str">
        <f t="shared" si="4"/>
        <v>11:30 AM BALE</v>
      </c>
      <c r="E11" s="127" t="s">
        <v>314</v>
      </c>
      <c r="F11" s="128">
        <v>0.42708333333333331</v>
      </c>
      <c r="G11" s="129" t="s">
        <v>78</v>
      </c>
      <c r="H11" s="45" t="str">
        <f t="shared" si="5"/>
        <v>10:15 AM SHS</v>
      </c>
      <c r="I11" s="127" t="s">
        <v>317</v>
      </c>
      <c r="J11" s="128">
        <v>0.375</v>
      </c>
      <c r="K11" s="129" t="s">
        <v>78</v>
      </c>
      <c r="L11" s="45" t="str">
        <f t="shared" si="6"/>
        <v>9:00 AM SHS</v>
      </c>
      <c r="M11" s="127"/>
      <c r="N11" s="131"/>
      <c r="O11" s="129"/>
      <c r="P11" s="45" t="str">
        <f t="shared" si="7"/>
        <v/>
      </c>
      <c r="Q11" s="127" t="s">
        <v>344</v>
      </c>
      <c r="R11" s="131">
        <v>0.375</v>
      </c>
      <c r="S11" s="129" t="s">
        <v>78</v>
      </c>
      <c r="T11" s="45" t="str">
        <f t="shared" si="8"/>
        <v>9:00 AM SHS</v>
      </c>
      <c r="U11" s="127" t="s">
        <v>320</v>
      </c>
      <c r="V11" s="131">
        <v>0.375</v>
      </c>
      <c r="W11" s="129" t="s">
        <v>78</v>
      </c>
      <c r="X11" s="45" t="str">
        <f t="shared" si="9"/>
        <v>9:00 AM SHS</v>
      </c>
      <c r="Y11" s="127" t="s">
        <v>346</v>
      </c>
      <c r="Z11" s="128">
        <v>0.42708333333333331</v>
      </c>
      <c r="AA11" s="129" t="s">
        <v>78</v>
      </c>
      <c r="AB11" s="45" t="str">
        <f t="shared" si="10"/>
        <v>10:15 AM SHS</v>
      </c>
      <c r="AC11" s="127"/>
      <c r="AD11" s="128"/>
      <c r="AE11" s="129"/>
      <c r="AF11" s="45" t="str">
        <f t="shared" si="11"/>
        <v/>
      </c>
      <c r="AG11" s="215"/>
      <c r="AH11" s="218"/>
      <c r="AI11" s="24" t="str">
        <f>AM7</f>
        <v>A4</v>
      </c>
      <c r="AJ11" s="76">
        <f t="shared" si="0"/>
        <v>0</v>
      </c>
      <c r="AK11" s="76">
        <f t="shared" si="0"/>
        <v>1</v>
      </c>
      <c r="AL11" s="76">
        <f t="shared" si="0"/>
        <v>0</v>
      </c>
      <c r="AM11" s="76">
        <f t="shared" si="0"/>
        <v>0</v>
      </c>
      <c r="AN11" s="76">
        <f t="shared" si="0"/>
        <v>0</v>
      </c>
      <c r="AO11" s="76">
        <f t="shared" si="0"/>
        <v>1</v>
      </c>
      <c r="AP11" s="76">
        <f t="shared" si="0"/>
        <v>0</v>
      </c>
      <c r="AQ11" s="76">
        <f t="shared" si="0"/>
        <v>1</v>
      </c>
      <c r="AR11" s="76">
        <f t="shared" si="0"/>
        <v>0</v>
      </c>
      <c r="AS11" s="76">
        <f t="shared" si="0"/>
        <v>0</v>
      </c>
      <c r="AT11" s="76">
        <f t="shared" si="0"/>
        <v>0</v>
      </c>
      <c r="AU11" s="76">
        <f t="shared" si="0"/>
        <v>0</v>
      </c>
      <c r="AV11" s="76">
        <f t="shared" si="0"/>
        <v>0</v>
      </c>
      <c r="AW11" s="76">
        <f t="shared" si="0"/>
        <v>0</v>
      </c>
      <c r="AX11" s="89">
        <f t="shared" si="1"/>
        <v>3</v>
      </c>
      <c r="AZ11" s="24" t="str">
        <f t="shared" si="2"/>
        <v>A4</v>
      </c>
      <c r="BA11" s="89">
        <f>AM22+AX11</f>
        <v>7</v>
      </c>
      <c r="BC11" s="14">
        <f>SUMIF($AJ$7:$AW$7,"=A*",$AJ11:$AW11)+SUMIF($AI$8:$AI$21,"=A*",$AM$8:$AM$21)</f>
        <v>2</v>
      </c>
      <c r="BD11" s="14">
        <f>SUMIF($AJ$7:$AW$7,"=HB*",$AJ11:$AW11)+SUMIF($AI$8:$AI$21,"=HB*",$AM$8:$AM$21)</f>
        <v>3</v>
      </c>
      <c r="BE11" s="14">
        <f>SUMIF($AJ$7:$AW$7,"=M*",$AJ11:$AW11)+SUMIF($AI$8:$AI$21,"=M*",$AM$8:$AM$21)</f>
        <v>2</v>
      </c>
      <c r="BF11" s="24">
        <f t="shared" si="3"/>
        <v>7</v>
      </c>
      <c r="BH11" s="30"/>
    </row>
    <row r="12" spans="1:62" x14ac:dyDescent="0.3">
      <c r="A12" s="127" t="s">
        <v>456</v>
      </c>
      <c r="B12" s="128">
        <v>0.5</v>
      </c>
      <c r="C12" s="132" t="s">
        <v>74</v>
      </c>
      <c r="D12" s="45" t="str">
        <f t="shared" si="4"/>
        <v>12:00 PM CSDA</v>
      </c>
      <c r="E12" s="127" t="s">
        <v>316</v>
      </c>
      <c r="F12" s="41">
        <v>0.42708333333333331</v>
      </c>
      <c r="G12" s="132" t="s">
        <v>94</v>
      </c>
      <c r="H12" s="45" t="str">
        <f t="shared" si="5"/>
        <v>10:15 AM BALE</v>
      </c>
      <c r="I12" s="127" t="s">
        <v>251</v>
      </c>
      <c r="J12" s="128">
        <v>0.40625</v>
      </c>
      <c r="K12" s="129" t="s">
        <v>74</v>
      </c>
      <c r="L12" s="45" t="str">
        <f t="shared" si="6"/>
        <v>9:45 AM CSDA</v>
      </c>
      <c r="M12" s="127"/>
      <c r="N12" s="128"/>
      <c r="O12" s="129"/>
      <c r="P12" s="45" t="str">
        <f t="shared" si="7"/>
        <v/>
      </c>
      <c r="Q12" s="127" t="s">
        <v>255</v>
      </c>
      <c r="R12" s="128">
        <v>0.40625</v>
      </c>
      <c r="S12" s="129" t="s">
        <v>74</v>
      </c>
      <c r="T12" s="45" t="str">
        <f t="shared" si="8"/>
        <v>9:45 AM CSDA</v>
      </c>
      <c r="U12" s="127" t="s">
        <v>246</v>
      </c>
      <c r="V12" s="128">
        <v>0.42708333333333331</v>
      </c>
      <c r="W12" s="129" t="s">
        <v>78</v>
      </c>
      <c r="X12" s="45" t="str">
        <f t="shared" si="9"/>
        <v>10:15 AM SHS</v>
      </c>
      <c r="Y12" s="127" t="s">
        <v>245</v>
      </c>
      <c r="Z12" s="128">
        <v>0.42708333333333331</v>
      </c>
      <c r="AA12" s="129" t="s">
        <v>94</v>
      </c>
      <c r="AB12" s="45" t="str">
        <f t="shared" si="10"/>
        <v>10:15 AM BALE</v>
      </c>
      <c r="AC12" s="127"/>
      <c r="AD12" s="128"/>
      <c r="AE12" s="129"/>
      <c r="AF12" s="45" t="str">
        <f t="shared" si="11"/>
        <v/>
      </c>
      <c r="AG12" s="215"/>
      <c r="AH12" s="218"/>
      <c r="AI12" s="24" t="str">
        <f>AN7</f>
        <v>A5</v>
      </c>
      <c r="AJ12" s="76">
        <f t="shared" si="0"/>
        <v>0</v>
      </c>
      <c r="AK12" s="76">
        <f t="shared" si="0"/>
        <v>0</v>
      </c>
      <c r="AL12" s="76">
        <f t="shared" si="0"/>
        <v>1</v>
      </c>
      <c r="AM12" s="76">
        <f t="shared" si="0"/>
        <v>0</v>
      </c>
      <c r="AN12" s="76">
        <f t="shared" si="0"/>
        <v>0</v>
      </c>
      <c r="AO12" s="76">
        <f t="shared" si="0"/>
        <v>0</v>
      </c>
      <c r="AP12" s="76">
        <f t="shared" si="0"/>
        <v>1</v>
      </c>
      <c r="AQ12" s="76">
        <f t="shared" si="0"/>
        <v>0</v>
      </c>
      <c r="AR12" s="76">
        <f t="shared" si="0"/>
        <v>0</v>
      </c>
      <c r="AS12" s="76">
        <f t="shared" si="0"/>
        <v>0</v>
      </c>
      <c r="AT12" s="76">
        <f>COUNTIF($A$9:$AE$23,$AI12&amp;" @ "&amp;AT$7)</f>
        <v>0</v>
      </c>
      <c r="AU12" s="76">
        <f t="shared" si="0"/>
        <v>0</v>
      </c>
      <c r="AV12" s="76">
        <f t="shared" si="0"/>
        <v>1</v>
      </c>
      <c r="AW12" s="76">
        <f t="shared" si="0"/>
        <v>0</v>
      </c>
      <c r="AX12" s="89">
        <f t="shared" si="1"/>
        <v>3</v>
      </c>
      <c r="AZ12" s="24" t="str">
        <f t="shared" si="2"/>
        <v>A5</v>
      </c>
      <c r="BA12" s="89">
        <f>AN22+AX12</f>
        <v>7</v>
      </c>
      <c r="BC12" s="14">
        <f>SUMIF($AJ$7:$AW$7,"=A*",$AJ12:$AW12)+SUMIF($AI$8:$AI$21,"=A*",$AN$8:$AN$21)</f>
        <v>3</v>
      </c>
      <c r="BD12" s="14">
        <f>SUMIF($AJ$7:$AW$7,"=HB*",$AJ12:$AW12)+SUMIF($AI$8:$AI$21,"=HB*",$AN$8:$AN$21)</f>
        <v>2</v>
      </c>
      <c r="BE12" s="14">
        <f>SUMIF($AJ$7:$AW$7,"=M*",$AJ12:$AW12)+SUMIF($AI$8:$AI$21,"=M*",$AN$8:$AN$21)</f>
        <v>2</v>
      </c>
      <c r="BF12" s="24">
        <f t="shared" si="3"/>
        <v>7</v>
      </c>
      <c r="BH12" s="30"/>
    </row>
    <row r="13" spans="1:62" x14ac:dyDescent="0.3">
      <c r="A13" s="30" t="s">
        <v>336</v>
      </c>
      <c r="B13" s="128">
        <v>0.53125</v>
      </c>
      <c r="C13" s="132" t="s">
        <v>94</v>
      </c>
      <c r="D13" s="45" t="str">
        <f t="shared" si="4"/>
        <v>12:45 PM BALE</v>
      </c>
      <c r="E13" s="127" t="s">
        <v>310</v>
      </c>
      <c r="F13" s="131">
        <v>0.47916666666666669</v>
      </c>
      <c r="G13" s="129" t="s">
        <v>78</v>
      </c>
      <c r="H13" s="45" t="str">
        <f t="shared" si="5"/>
        <v>11:30 AM SHS</v>
      </c>
      <c r="I13" s="210" t="s">
        <v>340</v>
      </c>
      <c r="J13" s="128">
        <v>0.42708333333333331</v>
      </c>
      <c r="K13" s="129" t="s">
        <v>94</v>
      </c>
      <c r="L13" s="45" t="str">
        <f t="shared" si="6"/>
        <v>10:15 AM BALE</v>
      </c>
      <c r="M13" s="127"/>
      <c r="N13" s="128"/>
      <c r="O13" s="129"/>
      <c r="P13" s="45" t="str">
        <f t="shared" si="7"/>
        <v/>
      </c>
      <c r="Q13" s="30" t="s">
        <v>345</v>
      </c>
      <c r="R13" s="128">
        <v>0.42708333333333331</v>
      </c>
      <c r="S13" s="129" t="s">
        <v>78</v>
      </c>
      <c r="T13" s="45" t="str">
        <f t="shared" si="8"/>
        <v>10:15 AM SHS</v>
      </c>
      <c r="U13" s="127" t="s">
        <v>257</v>
      </c>
      <c r="V13" s="128">
        <v>0.42708333333333331</v>
      </c>
      <c r="W13" s="129" t="s">
        <v>78</v>
      </c>
      <c r="X13" s="45" t="str">
        <f t="shared" si="9"/>
        <v>10:15 AM SHS</v>
      </c>
      <c r="Y13" s="30" t="s">
        <v>337</v>
      </c>
      <c r="Z13" s="128">
        <v>0.45833333333333331</v>
      </c>
      <c r="AA13" s="129" t="s">
        <v>74</v>
      </c>
      <c r="AB13" s="45" t="str">
        <f t="shared" si="10"/>
        <v>11:00 AM CSDA</v>
      </c>
      <c r="AC13" s="127"/>
      <c r="AD13" s="128"/>
      <c r="AE13" s="132"/>
      <c r="AF13" s="45" t="str">
        <f t="shared" si="11"/>
        <v/>
      </c>
      <c r="AG13" s="215"/>
      <c r="AH13" s="218"/>
      <c r="AI13" s="24" t="str">
        <f>AO7</f>
        <v>HB1</v>
      </c>
      <c r="AJ13" s="76">
        <f t="shared" si="0"/>
        <v>0</v>
      </c>
      <c r="AK13" s="76">
        <f t="shared" si="0"/>
        <v>0</v>
      </c>
      <c r="AL13" s="76">
        <f t="shared" si="0"/>
        <v>1</v>
      </c>
      <c r="AM13" s="76">
        <f t="shared" si="0"/>
        <v>0</v>
      </c>
      <c r="AN13" s="76">
        <f t="shared" si="0"/>
        <v>0</v>
      </c>
      <c r="AO13" s="76">
        <f t="shared" si="0"/>
        <v>0</v>
      </c>
      <c r="AP13" s="76">
        <f t="shared" si="0"/>
        <v>1</v>
      </c>
      <c r="AQ13" s="76">
        <f t="shared" si="0"/>
        <v>0</v>
      </c>
      <c r="AR13" s="76">
        <f t="shared" si="0"/>
        <v>1</v>
      </c>
      <c r="AS13" s="76">
        <f t="shared" si="0"/>
        <v>1</v>
      </c>
      <c r="AT13" s="76">
        <f t="shared" si="0"/>
        <v>0</v>
      </c>
      <c r="AU13" s="76">
        <f t="shared" si="0"/>
        <v>0</v>
      </c>
      <c r="AV13" s="76">
        <f t="shared" si="0"/>
        <v>0</v>
      </c>
      <c r="AW13" s="76">
        <f t="shared" si="0"/>
        <v>0</v>
      </c>
      <c r="AX13" s="89">
        <f t="shared" si="1"/>
        <v>4</v>
      </c>
      <c r="AZ13" s="24" t="str">
        <f t="shared" si="2"/>
        <v>HB1</v>
      </c>
      <c r="BA13" s="89">
        <f>AO22+AX13</f>
        <v>7</v>
      </c>
      <c r="BC13" s="14">
        <f>SUMIF($AJ$7:$AW$7,"=A*",$AJ13:$AW13)+SUMIF($AI$8:$AI$21,"=A*",$AO$8:$AO$21)</f>
        <v>3</v>
      </c>
      <c r="BD13" s="14">
        <f>SUMIF($AJ$7:$AW$7,"=HB*",$AJ13:$AW13)+SUMIF($AI$8:$AI$21,"=HB*",$AO$8:$AO$21)</f>
        <v>2</v>
      </c>
      <c r="BE13" s="14">
        <f>SUMIF($AJ$7:$AW$7,"=M*",$AJ13:$AW13)+SUMIF($AI$8:$AI$21,"=M*",$AO$8:$AO$21)</f>
        <v>2</v>
      </c>
      <c r="BF13" s="24">
        <f t="shared" si="3"/>
        <v>7</v>
      </c>
      <c r="BH13" s="30"/>
      <c r="BI13" s="149"/>
      <c r="BJ13" s="149"/>
    </row>
    <row r="14" spans="1:62" x14ac:dyDescent="0.3">
      <c r="A14" s="127" t="s">
        <v>348</v>
      </c>
      <c r="B14" s="128">
        <v>0.58333333333333337</v>
      </c>
      <c r="C14" s="132" t="s">
        <v>94</v>
      </c>
      <c r="D14" s="45" t="str">
        <f t="shared" si="4"/>
        <v>2:00 PM BALE</v>
      </c>
      <c r="E14" s="127" t="s">
        <v>315</v>
      </c>
      <c r="F14" s="131">
        <v>0.47916666666666669</v>
      </c>
      <c r="G14" s="129" t="s">
        <v>78</v>
      </c>
      <c r="H14" s="45" t="str">
        <f t="shared" si="5"/>
        <v>11:30 AM SHS</v>
      </c>
      <c r="I14" s="127" t="s">
        <v>318</v>
      </c>
      <c r="J14" s="128">
        <v>0.42708333333333331</v>
      </c>
      <c r="K14" s="129" t="s">
        <v>78</v>
      </c>
      <c r="L14" s="45" t="str">
        <f t="shared" si="6"/>
        <v>10:15 AM SHS</v>
      </c>
      <c r="M14" s="127"/>
      <c r="N14" s="131"/>
      <c r="O14" s="129"/>
      <c r="P14" s="45" t="str">
        <f t="shared" si="7"/>
        <v/>
      </c>
      <c r="Q14" s="127" t="s">
        <v>332</v>
      </c>
      <c r="R14" s="128">
        <v>0.45833333333333331</v>
      </c>
      <c r="S14" s="129" t="s">
        <v>74</v>
      </c>
      <c r="T14" s="45" t="str">
        <f t="shared" si="8"/>
        <v>11:00 AM CSDA</v>
      </c>
      <c r="U14" s="127" t="s">
        <v>241</v>
      </c>
      <c r="V14" s="131">
        <v>0.47916666666666669</v>
      </c>
      <c r="W14" s="129" t="s">
        <v>94</v>
      </c>
      <c r="X14" s="45" t="str">
        <f t="shared" si="9"/>
        <v>11:30 AM BALE</v>
      </c>
      <c r="Y14" s="127" t="s">
        <v>319</v>
      </c>
      <c r="Z14" s="128">
        <v>0.47916666666666669</v>
      </c>
      <c r="AA14" s="129" t="s">
        <v>78</v>
      </c>
      <c r="AB14" s="45" t="str">
        <f t="shared" si="10"/>
        <v>11:30 AM SHS</v>
      </c>
      <c r="AC14" s="127"/>
      <c r="AD14" s="128"/>
      <c r="AE14" s="129"/>
      <c r="AF14" s="45" t="str">
        <f t="shared" si="11"/>
        <v/>
      </c>
      <c r="AG14" s="215"/>
      <c r="AH14" s="218"/>
      <c r="AI14" s="24" t="str">
        <f>AP7</f>
        <v>HB2</v>
      </c>
      <c r="AJ14" s="76">
        <f t="shared" si="0"/>
        <v>1</v>
      </c>
      <c r="AK14" s="76">
        <f t="shared" si="0"/>
        <v>1</v>
      </c>
      <c r="AL14" s="76">
        <f t="shared" si="0"/>
        <v>0</v>
      </c>
      <c r="AM14" s="76">
        <f t="shared" si="0"/>
        <v>0</v>
      </c>
      <c r="AN14" s="76">
        <f t="shared" si="0"/>
        <v>0</v>
      </c>
      <c r="AO14" s="76">
        <f t="shared" si="0"/>
        <v>0</v>
      </c>
      <c r="AP14" s="76">
        <f t="shared" si="0"/>
        <v>0</v>
      </c>
      <c r="AQ14" s="76">
        <f t="shared" si="0"/>
        <v>1</v>
      </c>
      <c r="AR14" s="76">
        <f t="shared" si="0"/>
        <v>0</v>
      </c>
      <c r="AS14" s="76">
        <f t="shared" si="0"/>
        <v>0</v>
      </c>
      <c r="AT14" s="76">
        <f t="shared" si="0"/>
        <v>1</v>
      </c>
      <c r="AU14" s="76">
        <f t="shared" si="0"/>
        <v>0</v>
      </c>
      <c r="AV14" s="76">
        <f t="shared" si="0"/>
        <v>0</v>
      </c>
      <c r="AW14" s="76">
        <f t="shared" si="0"/>
        <v>0</v>
      </c>
      <c r="AX14" s="89">
        <f t="shared" si="1"/>
        <v>4</v>
      </c>
      <c r="AZ14" s="24" t="str">
        <f t="shared" si="2"/>
        <v>HB2</v>
      </c>
      <c r="BA14" s="89">
        <f>AP22+AX14</f>
        <v>7</v>
      </c>
      <c r="BC14" s="14">
        <f>SUMIF($AJ$7:$AW$7,"=A*",$AJ14:$AW14)+SUMIF($AI$8:$AI$21,"=A*",$AP$8:$AP$21)</f>
        <v>3</v>
      </c>
      <c r="BD14" s="14">
        <f>SUMIF($AJ$7:$AW$7,"=HB*",$AJ14:$AW14)+SUMIF($AI$8:$AI$21,"=HB*",$AP$8:$AP$21)</f>
        <v>3</v>
      </c>
      <c r="BE14" s="14">
        <f>SUMIF($AJ$7:$AW$7,"=M*",$AJ14:$AW14)+SUMIF($AI$8:$AI$21,"=M*",$AP$8:$AP$21)</f>
        <v>1</v>
      </c>
      <c r="BF14" s="24">
        <f t="shared" si="3"/>
        <v>7</v>
      </c>
      <c r="BH14" s="30"/>
    </row>
    <row r="15" spans="1:62" x14ac:dyDescent="0.3">
      <c r="A15" s="127" t="s">
        <v>404</v>
      </c>
      <c r="B15" s="128">
        <v>0.63541666666666663</v>
      </c>
      <c r="C15" s="132" t="s">
        <v>94</v>
      </c>
      <c r="D15" s="45" t="str">
        <f t="shared" si="4"/>
        <v>3:15 PM BALE</v>
      </c>
      <c r="E15" s="210" t="s">
        <v>343</v>
      </c>
      <c r="F15" s="128">
        <v>0.47916666666666669</v>
      </c>
      <c r="G15" s="129" t="s">
        <v>94</v>
      </c>
      <c r="H15" s="45" t="str">
        <f t="shared" si="5"/>
        <v>11:30 AM BALE</v>
      </c>
      <c r="I15" s="127" t="s">
        <v>311</v>
      </c>
      <c r="J15" s="128">
        <v>0.42708333333333331</v>
      </c>
      <c r="K15" s="129" t="s">
        <v>78</v>
      </c>
      <c r="L15" s="45" t="str">
        <f t="shared" si="6"/>
        <v>10:15 AM SHS</v>
      </c>
      <c r="M15" s="127"/>
      <c r="N15" s="128"/>
      <c r="O15" s="129"/>
      <c r="P15" s="45" t="str">
        <f t="shared" si="7"/>
        <v/>
      </c>
      <c r="Q15" s="127" t="s">
        <v>242</v>
      </c>
      <c r="R15" s="131">
        <v>0.47916666666666669</v>
      </c>
      <c r="S15" s="129" t="s">
        <v>94</v>
      </c>
      <c r="T15" s="45" t="str">
        <f t="shared" si="8"/>
        <v>11:30 AM BALE</v>
      </c>
      <c r="U15" s="127" t="s">
        <v>235</v>
      </c>
      <c r="V15" s="128">
        <v>0.53125</v>
      </c>
      <c r="W15" s="129" t="s">
        <v>94</v>
      </c>
      <c r="X15" s="45" t="str">
        <f t="shared" si="9"/>
        <v>12:45 PM BALE</v>
      </c>
      <c r="Y15" s="30" t="s">
        <v>249</v>
      </c>
      <c r="Z15" s="128">
        <v>0.47916666666666669</v>
      </c>
      <c r="AA15" s="129" t="s">
        <v>94</v>
      </c>
      <c r="AB15" s="45" t="str">
        <f t="shared" si="10"/>
        <v>11:30 AM BALE</v>
      </c>
      <c r="AC15" s="127"/>
      <c r="AD15" s="128"/>
      <c r="AE15" s="132"/>
      <c r="AF15" s="45" t="str">
        <f t="shared" si="11"/>
        <v/>
      </c>
      <c r="AG15" s="215"/>
      <c r="AH15" s="218"/>
      <c r="AI15" s="24" t="str">
        <f>AQ7</f>
        <v>HB3</v>
      </c>
      <c r="AJ15" s="76">
        <f t="shared" si="0"/>
        <v>0</v>
      </c>
      <c r="AK15" s="76">
        <f t="shared" si="0"/>
        <v>1</v>
      </c>
      <c r="AL15" s="76">
        <f t="shared" si="0"/>
        <v>0</v>
      </c>
      <c r="AM15" s="76">
        <f t="shared" si="0"/>
        <v>0</v>
      </c>
      <c r="AN15" s="76">
        <f t="shared" si="0"/>
        <v>0</v>
      </c>
      <c r="AO15" s="76">
        <f t="shared" si="0"/>
        <v>0</v>
      </c>
      <c r="AP15" s="76">
        <f t="shared" si="0"/>
        <v>0</v>
      </c>
      <c r="AQ15" s="76">
        <f t="shared" si="0"/>
        <v>0</v>
      </c>
      <c r="AR15" s="76">
        <f t="shared" si="0"/>
        <v>1</v>
      </c>
      <c r="AS15" s="76">
        <f t="shared" si="0"/>
        <v>0</v>
      </c>
      <c r="AT15" s="76">
        <f t="shared" si="0"/>
        <v>1</v>
      </c>
      <c r="AU15" s="76">
        <f t="shared" si="0"/>
        <v>0</v>
      </c>
      <c r="AV15" s="76">
        <f t="shared" si="0"/>
        <v>0</v>
      </c>
      <c r="AW15" s="76">
        <f t="shared" si="0"/>
        <v>0</v>
      </c>
      <c r="AX15" s="89">
        <f t="shared" si="1"/>
        <v>3</v>
      </c>
      <c r="AZ15" s="24" t="str">
        <f t="shared" si="2"/>
        <v>HB3</v>
      </c>
      <c r="BA15" s="89">
        <f>AQ22+AX15</f>
        <v>7</v>
      </c>
      <c r="BC15" s="14">
        <f>SUMIF($AJ$7:$AW$7,"=A*",$AJ15:$AW15)+SUMIF($AI$8:$AI$21,"=A*",$AQ$8:$AQ$21)</f>
        <v>3</v>
      </c>
      <c r="BD15" s="14">
        <f>SUMIF($AJ$7:$AW$7,"=HB*",$AJ15:$AW15)+SUMIF($AI$8:$AI$21,"=HB*",$AQ$8:$AQ$21)</f>
        <v>2</v>
      </c>
      <c r="BE15" s="14">
        <f>SUMIF($AJ$7:$AW$7,"=M*",$AJ15:$AW15)+SUMIF($AI$8:$AI$21,"=M*",$AQ$8:$AQ$21)</f>
        <v>2</v>
      </c>
      <c r="BF15" s="24">
        <f t="shared" si="3"/>
        <v>7</v>
      </c>
      <c r="BH15" s="30"/>
    </row>
    <row r="16" spans="1:62" x14ac:dyDescent="0.3">
      <c r="A16" s="127"/>
      <c r="B16" s="128"/>
      <c r="C16" s="129"/>
      <c r="D16" s="45" t="str">
        <f t="shared" si="4"/>
        <v/>
      </c>
      <c r="E16" s="127" t="s">
        <v>309</v>
      </c>
      <c r="F16" s="128">
        <v>0.53125</v>
      </c>
      <c r="G16" s="129" t="s">
        <v>78</v>
      </c>
      <c r="H16" s="45" t="str">
        <f t="shared" si="5"/>
        <v>12:45 PM SHS</v>
      </c>
      <c r="I16" s="127" t="s">
        <v>313</v>
      </c>
      <c r="J16" s="128">
        <v>0.45833333333333331</v>
      </c>
      <c r="K16" s="129" t="s">
        <v>74</v>
      </c>
      <c r="L16" s="45" t="str">
        <f t="shared" si="6"/>
        <v>11:00 AM CSDA</v>
      </c>
      <c r="M16" s="127"/>
      <c r="N16" s="128"/>
      <c r="O16" s="129"/>
      <c r="P16" s="45" t="str">
        <f t="shared" si="7"/>
        <v/>
      </c>
      <c r="Q16" s="127" t="s">
        <v>243</v>
      </c>
      <c r="R16" s="131">
        <v>0.53125</v>
      </c>
      <c r="S16" s="129" t="s">
        <v>94</v>
      </c>
      <c r="T16" s="45" t="str">
        <f t="shared" si="8"/>
        <v>12:45 PM BALE</v>
      </c>
      <c r="U16" s="127" t="s">
        <v>259</v>
      </c>
      <c r="V16" s="128">
        <v>0.58333333333333337</v>
      </c>
      <c r="W16" s="129" t="s">
        <v>94</v>
      </c>
      <c r="X16" s="45" t="str">
        <f t="shared" si="9"/>
        <v>2:00 PM BALE</v>
      </c>
      <c r="Y16" s="127" t="s">
        <v>239</v>
      </c>
      <c r="Z16" s="128">
        <v>0.53125</v>
      </c>
      <c r="AA16" s="129" t="s">
        <v>94</v>
      </c>
      <c r="AB16" s="45" t="str">
        <f t="shared" si="10"/>
        <v>12:45 PM BALE</v>
      </c>
      <c r="AC16" s="127"/>
      <c r="AD16" s="131"/>
      <c r="AE16" s="129"/>
      <c r="AF16" s="45" t="str">
        <f t="shared" si="11"/>
        <v/>
      </c>
      <c r="AG16" s="215"/>
      <c r="AH16" s="218"/>
      <c r="AI16" s="24" t="str">
        <f>AR7</f>
        <v>HB4</v>
      </c>
      <c r="AJ16" s="76">
        <f t="shared" si="0"/>
        <v>0</v>
      </c>
      <c r="AK16" s="76">
        <f t="shared" si="0"/>
        <v>0</v>
      </c>
      <c r="AL16" s="76">
        <f t="shared" si="0"/>
        <v>0</v>
      </c>
      <c r="AM16" s="76">
        <f t="shared" si="0"/>
        <v>1</v>
      </c>
      <c r="AN16" s="76">
        <f t="shared" si="0"/>
        <v>1</v>
      </c>
      <c r="AO16" s="76">
        <f t="shared" si="0"/>
        <v>0</v>
      </c>
      <c r="AP16" s="76">
        <f t="shared" si="0"/>
        <v>1</v>
      </c>
      <c r="AQ16" s="76">
        <f t="shared" si="0"/>
        <v>0</v>
      </c>
      <c r="AR16" s="76">
        <f t="shared" si="0"/>
        <v>0</v>
      </c>
      <c r="AS16" s="76">
        <f t="shared" si="0"/>
        <v>0</v>
      </c>
      <c r="AT16" s="76">
        <f t="shared" si="0"/>
        <v>0</v>
      </c>
      <c r="AU16" s="76">
        <f t="shared" si="0"/>
        <v>0</v>
      </c>
      <c r="AV16" s="76">
        <f t="shared" si="0"/>
        <v>1</v>
      </c>
      <c r="AW16" s="76">
        <f t="shared" si="0"/>
        <v>0</v>
      </c>
      <c r="AX16" s="89">
        <f t="shared" si="1"/>
        <v>4</v>
      </c>
      <c r="AZ16" s="24" t="str">
        <f t="shared" si="2"/>
        <v>HB4</v>
      </c>
      <c r="BA16" s="89">
        <f>AR22+AX16</f>
        <v>7</v>
      </c>
      <c r="BC16" s="14">
        <f>SUMIF($AJ$7:$AW$7,"=A*",$AJ16:$AW16)+SUMIF($AI$8:$AI$21,"=A*",$AR$8:$AR$21)</f>
        <v>2</v>
      </c>
      <c r="BD16" s="14">
        <f>SUMIF($AJ$7:$AW$7,"=HB*",$AJ16:$AW16)+SUMIF($AI$8:$AI$21,"=HB*",$AR$8:$AR$21)</f>
        <v>3</v>
      </c>
      <c r="BE16" s="14">
        <f>SUMIF($AJ$7:$AW$7,"=M*",$AJ16:$AW16)+SUMIF($AI$8:$AI$21,"=M*",$AR$8:$AR$21)</f>
        <v>2</v>
      </c>
      <c r="BF16" s="24">
        <f t="shared" si="3"/>
        <v>7</v>
      </c>
      <c r="BH16" s="30"/>
    </row>
    <row r="17" spans="1:60" x14ac:dyDescent="0.3">
      <c r="A17" s="127"/>
      <c r="B17" s="128"/>
      <c r="C17" s="129"/>
      <c r="D17" s="45" t="str">
        <f t="shared" si="4"/>
        <v/>
      </c>
      <c r="E17" s="127"/>
      <c r="F17" s="128"/>
      <c r="G17" s="132"/>
      <c r="H17" s="45" t="str">
        <f t="shared" si="5"/>
        <v/>
      </c>
      <c r="I17" s="127"/>
      <c r="J17" s="128"/>
      <c r="K17" s="129"/>
      <c r="L17" s="45" t="str">
        <f t="shared" si="6"/>
        <v/>
      </c>
      <c r="M17" s="127"/>
      <c r="N17" s="128"/>
      <c r="O17" s="129"/>
      <c r="P17" s="45" t="str">
        <f t="shared" si="7"/>
        <v/>
      </c>
      <c r="Q17" s="30"/>
      <c r="R17" s="128"/>
      <c r="S17" s="129"/>
      <c r="T17" s="45" t="str">
        <f t="shared" si="8"/>
        <v/>
      </c>
      <c r="U17" s="127"/>
      <c r="V17" s="131"/>
      <c r="W17" s="129"/>
      <c r="X17" s="45" t="str">
        <f t="shared" si="9"/>
        <v/>
      </c>
      <c r="Y17" s="30"/>
      <c r="Z17" s="83"/>
      <c r="AA17" s="132"/>
      <c r="AB17" s="45" t="str">
        <f t="shared" si="10"/>
        <v/>
      </c>
      <c r="AC17" s="30"/>
      <c r="AD17" s="83"/>
      <c r="AF17" s="45" t="str">
        <f t="shared" si="11"/>
        <v/>
      </c>
      <c r="AG17" s="215"/>
      <c r="AH17" s="218"/>
      <c r="AI17" s="24" t="str">
        <f>AS7</f>
        <v>M1</v>
      </c>
      <c r="AJ17" s="76">
        <f t="shared" si="0"/>
        <v>0</v>
      </c>
      <c r="AK17" s="76">
        <f t="shared" si="0"/>
        <v>0</v>
      </c>
      <c r="AL17" s="76">
        <f t="shared" si="0"/>
        <v>1</v>
      </c>
      <c r="AM17" s="76">
        <f t="shared" si="0"/>
        <v>0</v>
      </c>
      <c r="AN17" s="76">
        <f t="shared" si="0"/>
        <v>1</v>
      </c>
      <c r="AO17" s="76">
        <f t="shared" si="0"/>
        <v>0</v>
      </c>
      <c r="AP17" s="76">
        <f t="shared" si="0"/>
        <v>0</v>
      </c>
      <c r="AQ17" s="76">
        <f t="shared" si="0"/>
        <v>0</v>
      </c>
      <c r="AR17" s="76">
        <f t="shared" si="0"/>
        <v>0</v>
      </c>
      <c r="AS17" s="76">
        <f t="shared" si="0"/>
        <v>0</v>
      </c>
      <c r="AT17" s="76">
        <f t="shared" si="0"/>
        <v>0</v>
      </c>
      <c r="AU17" s="76">
        <f>COUNTIF($A$9:$AE$23,$AI17&amp;" @ "&amp;AU$7)</f>
        <v>1</v>
      </c>
      <c r="AV17" s="76">
        <f t="shared" si="0"/>
        <v>0</v>
      </c>
      <c r="AW17" s="76">
        <f t="shared" si="0"/>
        <v>0</v>
      </c>
      <c r="AX17" s="89">
        <f t="shared" si="1"/>
        <v>3</v>
      </c>
      <c r="AZ17" s="24" t="str">
        <f t="shared" si="2"/>
        <v>M1</v>
      </c>
      <c r="BA17" s="89">
        <f>AS22+AX17</f>
        <v>6</v>
      </c>
      <c r="BC17" s="14">
        <f>SUMIF($AJ$7:$AW$7,"=A*",$AJ17:$AW17)+SUMIF($AI$8:$AI$21,"=A*",$AS$8:$AS$21)</f>
        <v>2</v>
      </c>
      <c r="BD17" s="14">
        <f>SUMIF($AJ$7:$AW$7,"=HB*",$AJ17:$AW17)+SUMIF($AI$8:$AI$21,"=HB*",$AS$8:$AS$21)</f>
        <v>1</v>
      </c>
      <c r="BE17" s="14">
        <f>SUMIF($AJ$7:$AW$7,"=M*",$AJ17:$AW17)+SUMIF($AI$8:$AI$21,"=M*",$AS$8:$AS$21)</f>
        <v>3</v>
      </c>
      <c r="BF17" s="24">
        <f t="shared" si="3"/>
        <v>6</v>
      </c>
      <c r="BH17" s="30"/>
    </row>
    <row r="18" spans="1:60" x14ac:dyDescent="0.3">
      <c r="A18" s="208"/>
      <c r="B18" s="128"/>
      <c r="C18" s="129"/>
      <c r="D18" s="45" t="str">
        <f t="shared" si="4"/>
        <v/>
      </c>
      <c r="E18" s="127"/>
      <c r="F18" s="128"/>
      <c r="G18" s="129"/>
      <c r="H18" s="45" t="str">
        <f t="shared" si="5"/>
        <v/>
      </c>
      <c r="I18" s="127"/>
      <c r="J18" s="128"/>
      <c r="K18" s="129"/>
      <c r="L18" s="45" t="str">
        <f t="shared" si="6"/>
        <v/>
      </c>
      <c r="M18" s="208" t="s">
        <v>374</v>
      </c>
      <c r="N18" s="128"/>
      <c r="O18" s="129"/>
      <c r="P18" s="45" t="str">
        <f t="shared" si="7"/>
        <v/>
      </c>
      <c r="Q18" s="127"/>
      <c r="R18" s="131"/>
      <c r="S18" s="129"/>
      <c r="T18" s="45" t="str">
        <f t="shared" si="8"/>
        <v/>
      </c>
      <c r="U18" s="127"/>
      <c r="V18" s="128"/>
      <c r="W18" s="132"/>
      <c r="X18" s="45" t="str">
        <f t="shared" si="9"/>
        <v/>
      </c>
      <c r="Y18" s="127"/>
      <c r="Z18" s="83"/>
      <c r="AA18" s="132"/>
      <c r="AB18" s="45" t="str">
        <f t="shared" si="10"/>
        <v/>
      </c>
      <c r="AC18" s="30"/>
      <c r="AD18" s="83"/>
      <c r="AF18" s="45" t="str">
        <f t="shared" si="11"/>
        <v/>
      </c>
      <c r="AG18" s="215"/>
      <c r="AH18" s="218"/>
      <c r="AI18" s="24" t="str">
        <f>AT7</f>
        <v>M2</v>
      </c>
      <c r="AJ18" s="76">
        <f t="shared" si="0"/>
        <v>0</v>
      </c>
      <c r="AK18" s="76">
        <f t="shared" si="0"/>
        <v>0</v>
      </c>
      <c r="AL18" s="76">
        <f t="shared" si="0"/>
        <v>0</v>
      </c>
      <c r="AM18" s="76">
        <f t="shared" si="0"/>
        <v>1</v>
      </c>
      <c r="AN18" s="76">
        <f t="shared" si="0"/>
        <v>0</v>
      </c>
      <c r="AO18" s="76">
        <f t="shared" si="0"/>
        <v>0</v>
      </c>
      <c r="AP18" s="76">
        <f t="shared" si="0"/>
        <v>0</v>
      </c>
      <c r="AQ18" s="76">
        <f t="shared" si="0"/>
        <v>0</v>
      </c>
      <c r="AR18" s="76">
        <f t="shared" si="0"/>
        <v>0</v>
      </c>
      <c r="AS18" s="76">
        <f t="shared" si="0"/>
        <v>1</v>
      </c>
      <c r="AT18" s="76">
        <f t="shared" si="0"/>
        <v>0</v>
      </c>
      <c r="AU18" s="76">
        <f t="shared" si="0"/>
        <v>0</v>
      </c>
      <c r="AV18" s="76">
        <f t="shared" si="0"/>
        <v>0</v>
      </c>
      <c r="AW18" s="76">
        <f t="shared" si="0"/>
        <v>1</v>
      </c>
      <c r="AX18" s="89">
        <f t="shared" si="1"/>
        <v>3</v>
      </c>
      <c r="AZ18" s="24" t="str">
        <f t="shared" si="2"/>
        <v>M2</v>
      </c>
      <c r="BA18" s="89">
        <f>AT22+AX18</f>
        <v>7</v>
      </c>
      <c r="BC18" s="14">
        <f>SUMIF($AJ$7:$AW$7,"=A*",$AJ18:$AW18)+SUMIF($AI$8:$AI$21,"=A*",$AT$8:$AT$21)</f>
        <v>1</v>
      </c>
      <c r="BD18" s="14">
        <f>SUMIF($AJ$7:$AW$7,"=HB*",$AJ18:$AW18)+SUMIF($AI$8:$AI$21,"=HB*",$AT$8:$AT$21)</f>
        <v>2</v>
      </c>
      <c r="BE18" s="14">
        <f>SUMIF($AJ$7:$AW$7,"=M*",$AJ18:$AW18)+SUMIF($AI$8:$AI$21,"=M*",$AT$8:$AT$21)</f>
        <v>4</v>
      </c>
      <c r="BF18" s="24">
        <f t="shared" si="3"/>
        <v>7</v>
      </c>
      <c r="BH18" s="30"/>
    </row>
    <row r="19" spans="1:60" x14ac:dyDescent="0.3">
      <c r="A19" s="208"/>
      <c r="B19" s="131"/>
      <c r="C19" s="129"/>
      <c r="D19" s="45" t="str">
        <f t="shared" si="4"/>
        <v/>
      </c>
      <c r="E19" s="30"/>
      <c r="F19" s="83"/>
      <c r="G19" s="129"/>
      <c r="H19" s="45" t="str">
        <f t="shared" si="5"/>
        <v/>
      </c>
      <c r="I19" s="127"/>
      <c r="J19" s="128"/>
      <c r="K19" s="129"/>
      <c r="L19" s="45" t="str">
        <f t="shared" si="6"/>
        <v/>
      </c>
      <c r="M19" s="127" t="s">
        <v>12</v>
      </c>
      <c r="N19" s="128"/>
      <c r="O19" s="129"/>
      <c r="P19" s="45" t="str">
        <f t="shared" si="7"/>
        <v/>
      </c>
      <c r="Q19" s="127"/>
      <c r="R19" s="131"/>
      <c r="S19" s="132"/>
      <c r="T19" s="45" t="str">
        <f t="shared" si="8"/>
        <v/>
      </c>
      <c r="U19" s="127"/>
      <c r="V19" s="128"/>
      <c r="W19" s="129"/>
      <c r="X19" s="45" t="str">
        <f t="shared" si="9"/>
        <v/>
      </c>
      <c r="Y19" s="127"/>
      <c r="Z19" s="83"/>
      <c r="AA19" s="132"/>
      <c r="AB19" s="45" t="str">
        <f t="shared" si="10"/>
        <v/>
      </c>
      <c r="AC19" s="127"/>
      <c r="AD19" s="128"/>
      <c r="AE19" s="129"/>
      <c r="AF19" s="45" t="str">
        <f t="shared" si="11"/>
        <v/>
      </c>
      <c r="AG19" s="215"/>
      <c r="AH19" s="218"/>
      <c r="AI19" s="24" t="str">
        <f>AU7</f>
        <v>M3</v>
      </c>
      <c r="AJ19" s="76">
        <f t="shared" si="0"/>
        <v>0</v>
      </c>
      <c r="AK19" s="76">
        <f>COUNTIF($A$9:$AE$23,$AI19&amp;" @ "&amp;AK$7)</f>
        <v>0</v>
      </c>
      <c r="AL19" s="76">
        <f t="shared" si="0"/>
        <v>0</v>
      </c>
      <c r="AM19" s="76">
        <f t="shared" si="0"/>
        <v>1</v>
      </c>
      <c r="AN19" s="76">
        <f t="shared" si="0"/>
        <v>0</v>
      </c>
      <c r="AO19" s="76">
        <f t="shared" si="0"/>
        <v>0</v>
      </c>
      <c r="AP19" s="76">
        <f t="shared" si="0"/>
        <v>0</v>
      </c>
      <c r="AQ19" s="76">
        <f t="shared" si="0"/>
        <v>1</v>
      </c>
      <c r="AR19" s="76">
        <f t="shared" si="0"/>
        <v>0</v>
      </c>
      <c r="AS19" s="76">
        <f t="shared" si="0"/>
        <v>0</v>
      </c>
      <c r="AT19" s="76">
        <f t="shared" si="0"/>
        <v>1</v>
      </c>
      <c r="AU19" s="76">
        <f t="shared" si="0"/>
        <v>0</v>
      </c>
      <c r="AV19" s="76">
        <f t="shared" si="0"/>
        <v>1</v>
      </c>
      <c r="AW19" s="76">
        <f>COUNTIF($A$9:$AE$23,$AI19&amp;" @ "&amp;AW$7)</f>
        <v>0</v>
      </c>
      <c r="AX19" s="89">
        <f t="shared" si="1"/>
        <v>4</v>
      </c>
      <c r="AZ19" s="24" t="str">
        <f t="shared" si="2"/>
        <v>M3</v>
      </c>
      <c r="BA19" s="89">
        <f>AU22+AX19</f>
        <v>7</v>
      </c>
      <c r="BC19" s="14">
        <f>SUMIF($AJ$7:$AW$7,"=A*",$AJ19:$AW19)+SUMIF($AI$8:$AI$21,"=A*",$AU$8:$AU$21)</f>
        <v>2</v>
      </c>
      <c r="BD19" s="14">
        <f>SUMIF($AJ$7:$AW$7,"=HB*",$AJ19:$AW19)+SUMIF($AI$8:$AI$21,"=HB*",$AU$8:$AU$21)</f>
        <v>1</v>
      </c>
      <c r="BE19" s="14">
        <f>SUMIF($AJ$7:$AW$7,"=M*",$AJ19:$AW19)+SUMIF($AI$8:$AI$21,"=M*",$AU$8:$AU$21)</f>
        <v>4</v>
      </c>
      <c r="BF19" s="24">
        <f t="shared" si="3"/>
        <v>7</v>
      </c>
      <c r="BH19" s="30"/>
    </row>
    <row r="20" spans="1:60" x14ac:dyDescent="0.3">
      <c r="A20" s="127"/>
      <c r="B20" s="130"/>
      <c r="C20" s="129"/>
      <c r="D20" s="45" t="str">
        <f t="shared" si="4"/>
        <v/>
      </c>
      <c r="E20" s="127"/>
      <c r="F20" s="128"/>
      <c r="G20" s="129"/>
      <c r="H20" s="45" t="str">
        <f t="shared" si="5"/>
        <v/>
      </c>
      <c r="I20" s="127"/>
      <c r="J20" s="131"/>
      <c r="K20" s="129"/>
      <c r="L20" s="45" t="str">
        <f t="shared" si="6"/>
        <v/>
      </c>
      <c r="M20" s="127" t="s">
        <v>13</v>
      </c>
      <c r="N20" s="128"/>
      <c r="O20" s="129"/>
      <c r="P20" s="45" t="str">
        <f t="shared" si="7"/>
        <v/>
      </c>
      <c r="Q20" s="127"/>
      <c r="R20" s="128"/>
      <c r="S20" s="132"/>
      <c r="T20" s="45" t="str">
        <f t="shared" si="8"/>
        <v/>
      </c>
      <c r="U20" s="127"/>
      <c r="V20" s="128"/>
      <c r="W20" s="129"/>
      <c r="X20" s="45" t="str">
        <f t="shared" si="9"/>
        <v/>
      </c>
      <c r="Y20" s="127"/>
      <c r="Z20" s="128"/>
      <c r="AA20" s="129"/>
      <c r="AB20" s="45" t="str">
        <f t="shared" si="10"/>
        <v/>
      </c>
      <c r="AC20" s="127"/>
      <c r="AD20" s="128"/>
      <c r="AE20" s="132"/>
      <c r="AF20" s="45" t="str">
        <f t="shared" si="11"/>
        <v/>
      </c>
      <c r="AG20" s="215"/>
      <c r="AH20" s="218"/>
      <c r="AI20" s="24" t="str">
        <f>AV7</f>
        <v>M4</v>
      </c>
      <c r="AJ20" s="76">
        <f t="shared" si="0"/>
        <v>0</v>
      </c>
      <c r="AK20" s="76">
        <f t="shared" si="0"/>
        <v>0</v>
      </c>
      <c r="AL20" s="76">
        <f t="shared" si="0"/>
        <v>0</v>
      </c>
      <c r="AM20" s="76">
        <f t="shared" si="0"/>
        <v>0</v>
      </c>
      <c r="AN20" s="76">
        <f t="shared" si="0"/>
        <v>0</v>
      </c>
      <c r="AO20" s="76">
        <f t="shared" si="0"/>
        <v>1</v>
      </c>
      <c r="AP20" s="76">
        <f t="shared" si="0"/>
        <v>0</v>
      </c>
      <c r="AQ20" s="76">
        <f t="shared" si="0"/>
        <v>0</v>
      </c>
      <c r="AR20" s="76">
        <f t="shared" si="0"/>
        <v>0</v>
      </c>
      <c r="AS20" s="76">
        <f t="shared" si="0"/>
        <v>1</v>
      </c>
      <c r="AT20" s="76">
        <f t="shared" si="0"/>
        <v>1</v>
      </c>
      <c r="AU20" s="76">
        <f t="shared" si="0"/>
        <v>0</v>
      </c>
      <c r="AV20" s="76">
        <f t="shared" si="0"/>
        <v>0</v>
      </c>
      <c r="AW20" s="76">
        <f t="shared" si="0"/>
        <v>1</v>
      </c>
      <c r="AX20" s="89">
        <f t="shared" si="1"/>
        <v>4</v>
      </c>
      <c r="AZ20" s="24" t="str">
        <f t="shared" si="2"/>
        <v>M4</v>
      </c>
      <c r="BA20" s="89">
        <f>AV22+AX20</f>
        <v>8</v>
      </c>
      <c r="BC20" s="14">
        <f>SUMIF($AJ$7:$AW$7,"=A*",$AJ20:$AW20)+SUMIF($AI$8:$AI$21,"=A*",$AV$8:$AV$21)</f>
        <v>2</v>
      </c>
      <c r="BD20" s="14">
        <f>SUMIF($AJ$7:$AW$7,"=HB*",$AJ20:$AW20)+SUMIF($AI$8:$AI$21,"=HB*",$AV$8:$AV$21)</f>
        <v>2</v>
      </c>
      <c r="BE20" s="14">
        <f>SUMIF($AJ$7:$AW$7,"=M*",$AJ20:$AW20)+SUMIF($AI$8:$AI$21,"=M*",$AV$8:$AV$21)</f>
        <v>4</v>
      </c>
      <c r="BF20" s="24">
        <f t="shared" si="3"/>
        <v>8</v>
      </c>
      <c r="BH20" s="30"/>
    </row>
    <row r="21" spans="1:60" x14ac:dyDescent="0.3">
      <c r="A21" s="53"/>
      <c r="D21" s="45" t="str">
        <f t="shared" si="4"/>
        <v/>
      </c>
      <c r="E21" s="127"/>
      <c r="F21" s="130"/>
      <c r="G21" s="129"/>
      <c r="H21" s="45" t="str">
        <f t="shared" si="5"/>
        <v/>
      </c>
      <c r="I21" s="30"/>
      <c r="K21" s="14"/>
      <c r="L21" s="45" t="str">
        <f t="shared" si="6"/>
        <v/>
      </c>
      <c r="M21" s="30"/>
      <c r="P21" s="45" t="str">
        <f t="shared" si="7"/>
        <v/>
      </c>
      <c r="Q21" s="30"/>
      <c r="R21" s="128"/>
      <c r="S21" s="129"/>
      <c r="T21" s="45" t="str">
        <f t="shared" si="8"/>
        <v/>
      </c>
      <c r="U21" s="127"/>
      <c r="V21" s="128"/>
      <c r="W21" s="132"/>
      <c r="X21" s="45" t="str">
        <f t="shared" si="9"/>
        <v/>
      </c>
      <c r="Y21" s="127"/>
      <c r="Z21" s="131"/>
      <c r="AA21" s="132"/>
      <c r="AB21" s="45" t="str">
        <f t="shared" si="10"/>
        <v/>
      </c>
      <c r="AC21" s="127"/>
      <c r="AD21" s="128"/>
      <c r="AE21" s="132"/>
      <c r="AF21" s="45" t="str">
        <f t="shared" si="11"/>
        <v/>
      </c>
      <c r="AG21" s="215"/>
      <c r="AH21" s="218"/>
      <c r="AI21" s="24" t="str">
        <f>AW7</f>
        <v>M5</v>
      </c>
      <c r="AJ21" s="76">
        <f t="shared" si="0"/>
        <v>1</v>
      </c>
      <c r="AK21" s="76">
        <f t="shared" si="0"/>
        <v>0</v>
      </c>
      <c r="AL21" s="76">
        <f t="shared" si="0"/>
        <v>0</v>
      </c>
      <c r="AM21" s="76">
        <f t="shared" si="0"/>
        <v>0</v>
      </c>
      <c r="AN21" s="76">
        <f t="shared" si="0"/>
        <v>0</v>
      </c>
      <c r="AO21" s="76">
        <f t="shared" si="0"/>
        <v>0</v>
      </c>
      <c r="AP21" s="76">
        <f t="shared" si="0"/>
        <v>0</v>
      </c>
      <c r="AQ21" s="76">
        <f t="shared" si="0"/>
        <v>0</v>
      </c>
      <c r="AR21" s="76">
        <f t="shared" si="0"/>
        <v>1</v>
      </c>
      <c r="AS21" s="76">
        <f t="shared" si="0"/>
        <v>0</v>
      </c>
      <c r="AT21" s="76">
        <f t="shared" si="0"/>
        <v>0</v>
      </c>
      <c r="AU21" s="76">
        <f t="shared" si="0"/>
        <v>1</v>
      </c>
      <c r="AV21" s="76">
        <f t="shared" si="0"/>
        <v>0</v>
      </c>
      <c r="AW21" s="76">
        <f t="shared" si="0"/>
        <v>0</v>
      </c>
      <c r="AX21" s="89">
        <f t="shared" si="1"/>
        <v>3</v>
      </c>
      <c r="AZ21" s="24" t="str">
        <f t="shared" si="2"/>
        <v>M5</v>
      </c>
      <c r="BA21" s="89">
        <f>AW22+AX21</f>
        <v>7</v>
      </c>
      <c r="BC21" s="14">
        <f>SUMIF($AJ$7:$AW$7,"=A*",$AJ21:$AW21)+SUMIF($AI$8:$AI$21,"=A*",$AW$8:$AW$21)</f>
        <v>3</v>
      </c>
      <c r="BD21" s="14">
        <f>SUMIF($AJ$7:$AW$7,"=HB*",$AJ21:$AW21)+SUMIF($AI$8:$AI$21,"=HB*",$AW$8:$AW$21)</f>
        <v>1</v>
      </c>
      <c r="BE21" s="14">
        <f>SUMIF($AJ$7:$AW$7,"=M*",$AJ21:$AW21)+SUMIF($AI$8:$AI$21,"=M*",$AW$8:$AW$21)</f>
        <v>3</v>
      </c>
      <c r="BF21" s="24">
        <f t="shared" si="3"/>
        <v>7</v>
      </c>
      <c r="BH21" s="30"/>
    </row>
    <row r="22" spans="1:60" x14ac:dyDescent="0.3">
      <c r="A22" s="30"/>
      <c r="D22" s="45" t="str">
        <f t="shared" si="4"/>
        <v/>
      </c>
      <c r="E22" s="30"/>
      <c r="H22" s="45" t="str">
        <f t="shared" si="5"/>
        <v/>
      </c>
      <c r="I22" s="30"/>
      <c r="K22" s="14"/>
      <c r="L22" s="45" t="str">
        <f t="shared" si="6"/>
        <v/>
      </c>
      <c r="M22" s="30"/>
      <c r="P22" s="45" t="str">
        <f t="shared" si="7"/>
        <v/>
      </c>
      <c r="Q22" s="30"/>
      <c r="T22" s="45" t="str">
        <f t="shared" si="8"/>
        <v/>
      </c>
      <c r="U22" s="30"/>
      <c r="X22" s="45" t="str">
        <f t="shared" si="9"/>
        <v/>
      </c>
      <c r="Y22" s="30"/>
      <c r="AB22" s="45" t="str">
        <f t="shared" si="10"/>
        <v/>
      </c>
      <c r="AC22" s="30"/>
      <c r="AF22" s="45" t="str">
        <f t="shared" ref="AF22:AF23" si="12">IF(AD22="","",TEXT(AD22,"h:mm AM/PM")&amp;" "&amp;AE22)</f>
        <v/>
      </c>
      <c r="AG22" s="215"/>
      <c r="AH22" s="52"/>
      <c r="AI22" s="24"/>
      <c r="AJ22" s="89">
        <f t="shared" ref="AJ22:AX22" si="13">SUM(AJ8:AJ21)</f>
        <v>3</v>
      </c>
      <c r="AK22" s="89">
        <f t="shared" si="13"/>
        <v>4</v>
      </c>
      <c r="AL22" s="89">
        <f t="shared" si="13"/>
        <v>3</v>
      </c>
      <c r="AM22" s="89">
        <f t="shared" si="13"/>
        <v>4</v>
      </c>
      <c r="AN22" s="89">
        <f t="shared" si="13"/>
        <v>4</v>
      </c>
      <c r="AO22" s="89">
        <f t="shared" si="13"/>
        <v>3</v>
      </c>
      <c r="AP22" s="89">
        <f t="shared" si="13"/>
        <v>3</v>
      </c>
      <c r="AQ22" s="89">
        <f t="shared" si="13"/>
        <v>4</v>
      </c>
      <c r="AR22" s="89">
        <f t="shared" si="13"/>
        <v>3</v>
      </c>
      <c r="AS22" s="89">
        <f t="shared" si="13"/>
        <v>3</v>
      </c>
      <c r="AT22" s="89">
        <f t="shared" si="13"/>
        <v>4</v>
      </c>
      <c r="AU22" s="89">
        <f t="shared" si="13"/>
        <v>3</v>
      </c>
      <c r="AV22" s="89">
        <f t="shared" si="13"/>
        <v>4</v>
      </c>
      <c r="AW22" s="89">
        <f t="shared" si="13"/>
        <v>4</v>
      </c>
      <c r="AX22" s="89">
        <f t="shared" si="13"/>
        <v>49</v>
      </c>
      <c r="BA22" s="89">
        <f>SUM(BA8:BA21)</f>
        <v>98</v>
      </c>
      <c r="BC22" s="24">
        <f>SUM(BC8:BC21)</f>
        <v>35</v>
      </c>
      <c r="BD22" s="24">
        <f>SUM(BD8:BD21)</f>
        <v>28</v>
      </c>
      <c r="BE22" s="24">
        <f>SUM(BE8:BE21)</f>
        <v>35</v>
      </c>
      <c r="BF22" s="24">
        <f t="shared" si="3"/>
        <v>98</v>
      </c>
      <c r="BH22" s="30"/>
    </row>
    <row r="23" spans="1:60" ht="15" thickBot="1" x14ac:dyDescent="0.35">
      <c r="A23" s="31"/>
      <c r="B23" s="46"/>
      <c r="C23" s="16"/>
      <c r="D23" s="97" t="str">
        <f t="shared" si="4"/>
        <v/>
      </c>
      <c r="E23" s="31"/>
      <c r="F23" s="46"/>
      <c r="G23" s="16"/>
      <c r="H23" s="97" t="str">
        <f t="shared" si="5"/>
        <v/>
      </c>
      <c r="I23" s="31"/>
      <c r="J23" s="46"/>
      <c r="K23" s="16"/>
      <c r="L23" s="97" t="str">
        <f t="shared" si="6"/>
        <v/>
      </c>
      <c r="M23" s="31"/>
      <c r="N23" s="46"/>
      <c r="O23" s="16"/>
      <c r="P23" s="97" t="str">
        <f t="shared" si="7"/>
        <v/>
      </c>
      <c r="Q23" s="31"/>
      <c r="R23" s="46"/>
      <c r="S23" s="16"/>
      <c r="T23" s="97" t="str">
        <f t="shared" si="8"/>
        <v/>
      </c>
      <c r="U23" s="31"/>
      <c r="V23" s="46"/>
      <c r="W23" s="16"/>
      <c r="X23" s="97" t="str">
        <f t="shared" si="9"/>
        <v/>
      </c>
      <c r="Y23" s="31"/>
      <c r="Z23" s="46"/>
      <c r="AA23" s="16"/>
      <c r="AB23" s="97" t="str">
        <f t="shared" si="10"/>
        <v/>
      </c>
      <c r="AC23" s="31"/>
      <c r="AD23" s="46"/>
      <c r="AE23" s="16"/>
      <c r="AF23" s="97" t="str">
        <f t="shared" si="12"/>
        <v/>
      </c>
      <c r="AG23" s="216"/>
      <c r="AH23" s="26"/>
      <c r="AI23" s="27"/>
      <c r="AJ23" s="15"/>
      <c r="AK23" s="15"/>
      <c r="AL23" s="15"/>
      <c r="AM23" s="15"/>
      <c r="AN23" s="15"/>
      <c r="AO23" s="15"/>
      <c r="AP23" s="15"/>
      <c r="AQ23" s="15"/>
      <c r="AR23" s="15"/>
      <c r="AS23" s="15"/>
      <c r="AT23" s="15"/>
      <c r="AU23" s="15"/>
      <c r="AV23" s="15"/>
      <c r="AW23" s="15"/>
      <c r="AX23" s="15"/>
      <c r="AY23" s="15"/>
      <c r="AZ23" s="27"/>
      <c r="BA23" s="27"/>
      <c r="BB23" s="15"/>
      <c r="BC23" s="15"/>
      <c r="BD23" s="15"/>
      <c r="BE23" s="15"/>
      <c r="BF23" s="15"/>
      <c r="BG23" s="15"/>
      <c r="BH23" s="30"/>
    </row>
    <row r="24" spans="1:60" x14ac:dyDescent="0.3">
      <c r="A24" s="107" t="s">
        <v>217</v>
      </c>
      <c r="B24" s="47"/>
      <c r="C24" s="29"/>
      <c r="D24" s="47"/>
      <c r="E24" s="71"/>
      <c r="F24" s="47"/>
      <c r="G24" s="29"/>
      <c r="H24" s="47"/>
      <c r="I24" s="71"/>
      <c r="J24" s="47"/>
      <c r="K24" s="29"/>
      <c r="L24" s="47"/>
      <c r="M24" s="54"/>
      <c r="N24" s="55"/>
      <c r="O24" s="67"/>
      <c r="P24" s="47"/>
      <c r="Q24" s="71"/>
      <c r="R24" s="47"/>
      <c r="S24" s="29"/>
      <c r="T24" s="47"/>
      <c r="U24" s="71"/>
      <c r="V24" s="47"/>
      <c r="W24" s="29"/>
      <c r="X24" s="47"/>
      <c r="Y24" s="71"/>
      <c r="Z24" s="47"/>
      <c r="AA24" s="29"/>
      <c r="AB24" s="47"/>
      <c r="AC24" s="71"/>
      <c r="AD24" s="47"/>
      <c r="AE24" s="29"/>
      <c r="AF24" s="63"/>
      <c r="AG24" s="99"/>
      <c r="AH24" s="54"/>
      <c r="AI24" s="28"/>
      <c r="AJ24" s="28"/>
      <c r="AK24" s="28"/>
      <c r="AL24" s="28"/>
      <c r="AM24" s="28"/>
      <c r="AN24" s="28"/>
      <c r="AO24" s="28"/>
      <c r="AP24" s="28"/>
      <c r="AQ24" s="28"/>
      <c r="AR24" s="28"/>
      <c r="AS24" s="28"/>
      <c r="AT24" s="29"/>
      <c r="AU24" s="29"/>
      <c r="AV24" s="29"/>
      <c r="AW24" s="29"/>
      <c r="AX24" s="29"/>
      <c r="AY24" s="28"/>
      <c r="AZ24" s="78"/>
      <c r="BA24" s="78"/>
      <c r="BB24" s="28"/>
      <c r="BC24" s="28"/>
      <c r="BD24" s="28"/>
      <c r="BE24" s="28"/>
      <c r="BF24" s="28"/>
      <c r="BG24" s="28"/>
      <c r="BH24" s="30"/>
    </row>
    <row r="25" spans="1:60" x14ac:dyDescent="0.3">
      <c r="A25" s="56" t="s">
        <v>58</v>
      </c>
      <c r="B25" s="44"/>
      <c r="C25" s="22"/>
      <c r="D25" s="44"/>
      <c r="E25" s="56" t="s">
        <v>59</v>
      </c>
      <c r="F25" s="44"/>
      <c r="G25" s="22"/>
      <c r="H25" s="44"/>
      <c r="I25" s="56" t="s">
        <v>60</v>
      </c>
      <c r="J25" s="44"/>
      <c r="K25" s="44"/>
      <c r="L25" s="44"/>
      <c r="M25" s="56" t="s">
        <v>61</v>
      </c>
      <c r="N25" s="44"/>
      <c r="O25" s="22"/>
      <c r="P25" s="44"/>
      <c r="Q25" s="56" t="s">
        <v>62</v>
      </c>
      <c r="R25" s="44"/>
      <c r="S25" s="22"/>
      <c r="T25" s="44"/>
      <c r="U25" s="56" t="s">
        <v>63</v>
      </c>
      <c r="V25" s="44"/>
      <c r="W25" s="22"/>
      <c r="X25" s="44"/>
      <c r="Y25" s="56" t="s">
        <v>64</v>
      </c>
      <c r="Z25" s="44"/>
      <c r="AA25" s="22"/>
      <c r="AB25" s="44"/>
      <c r="AC25" s="56" t="s">
        <v>65</v>
      </c>
      <c r="AD25" s="44"/>
      <c r="AE25" s="22"/>
      <c r="AF25" s="62"/>
      <c r="AG25" s="100" t="s">
        <v>66</v>
      </c>
      <c r="AH25" s="30"/>
      <c r="AI25" s="14"/>
      <c r="AJ25" s="217" t="s">
        <v>67</v>
      </c>
      <c r="AK25" s="217"/>
      <c r="AL25" s="217"/>
      <c r="AM25" s="217"/>
      <c r="AN25" s="217"/>
      <c r="AO25" s="217"/>
      <c r="AP25" s="217"/>
      <c r="AQ25" s="217"/>
      <c r="AR25" s="217"/>
      <c r="AS25" s="217"/>
      <c r="AT25" s="217"/>
      <c r="AU25" s="217"/>
      <c r="AV25" s="217"/>
      <c r="AW25" s="217"/>
      <c r="AX25" s="13"/>
      <c r="BC25" s="217" t="s">
        <v>85</v>
      </c>
      <c r="BD25" s="217"/>
      <c r="BE25" s="217"/>
      <c r="BF25" s="217"/>
      <c r="BH25" s="30"/>
    </row>
    <row r="26" spans="1:60" x14ac:dyDescent="0.3">
      <c r="A26" s="56" t="str">
        <f>A7</f>
        <v>Saturday 12/13</v>
      </c>
      <c r="B26" s="44"/>
      <c r="C26" s="22"/>
      <c r="D26" s="44"/>
      <c r="E26" s="57" t="str">
        <f>E7</f>
        <v>Saturday 12/20</v>
      </c>
      <c r="F26" s="51"/>
      <c r="G26" s="22"/>
      <c r="H26" s="44"/>
      <c r="I26" s="57" t="str">
        <f>I7</f>
        <v>Saturday 1/10</v>
      </c>
      <c r="J26" s="51"/>
      <c r="K26" s="51"/>
      <c r="L26" s="44"/>
      <c r="M26" s="57" t="str">
        <f>M7</f>
        <v>Saturday 1/17</v>
      </c>
      <c r="N26" s="51"/>
      <c r="O26" s="22"/>
      <c r="P26" s="44"/>
      <c r="Q26" s="57" t="str">
        <f>Q7</f>
        <v>Saturday 1/24</v>
      </c>
      <c r="R26" s="51"/>
      <c r="S26" s="22"/>
      <c r="T26" s="44"/>
      <c r="U26" s="57" t="str">
        <f>U7</f>
        <v>Saturday 1/31</v>
      </c>
      <c r="V26" s="51"/>
      <c r="W26" s="22"/>
      <c r="X26" s="44"/>
      <c r="Y26" s="57" t="str">
        <f>Y7</f>
        <v>Saturday 2/7</v>
      </c>
      <c r="Z26" s="51"/>
      <c r="AA26" s="22"/>
      <c r="AB26" s="44"/>
      <c r="AC26" s="57" t="str">
        <f>AC7</f>
        <v>Saturday 2/14</v>
      </c>
      <c r="AD26" s="51"/>
      <c r="AE26" s="22"/>
      <c r="AF26" s="62"/>
      <c r="AG26" s="113" t="str">
        <f>AG7</f>
        <v>2/14</v>
      </c>
      <c r="AH26" s="30"/>
      <c r="AI26" s="14"/>
      <c r="AJ26" s="24" t="s">
        <v>23</v>
      </c>
      <c r="AK26" s="24" t="s">
        <v>26</v>
      </c>
      <c r="AL26" s="24" t="s">
        <v>24</v>
      </c>
      <c r="AM26" s="24" t="s">
        <v>25</v>
      </c>
      <c r="AN26" s="24" t="s">
        <v>22</v>
      </c>
      <c r="AO26" s="24" t="s">
        <v>54</v>
      </c>
      <c r="AP26" s="24" t="s">
        <v>55</v>
      </c>
      <c r="AQ26" s="24" t="s">
        <v>138</v>
      </c>
      <c r="AR26" s="24" t="s">
        <v>138</v>
      </c>
      <c r="AS26" s="24" t="s">
        <v>138</v>
      </c>
      <c r="AT26" s="24" t="s">
        <v>138</v>
      </c>
      <c r="AU26" s="24" t="s">
        <v>138</v>
      </c>
      <c r="AV26" s="24" t="s">
        <v>138</v>
      </c>
      <c r="AW26" s="24" t="s">
        <v>138</v>
      </c>
      <c r="AX26" s="24"/>
      <c r="AZ26" s="24" t="s">
        <v>7</v>
      </c>
      <c r="BA26" s="24" t="s">
        <v>84</v>
      </c>
      <c r="BC26" s="24" t="s">
        <v>12</v>
      </c>
      <c r="BD26" s="24" t="s">
        <v>15</v>
      </c>
      <c r="BE26" s="24" t="s">
        <v>13</v>
      </c>
      <c r="BF26" s="53"/>
      <c r="BH26" s="30"/>
    </row>
    <row r="27" spans="1:60" ht="14.4" customHeight="1" x14ac:dyDescent="0.3">
      <c r="A27" s="56" t="s">
        <v>75</v>
      </c>
      <c r="B27" s="22" t="s">
        <v>76</v>
      </c>
      <c r="C27" s="22" t="s">
        <v>77</v>
      </c>
      <c r="D27" s="22" t="s">
        <v>83</v>
      </c>
      <c r="E27" s="56" t="s">
        <v>75</v>
      </c>
      <c r="F27" s="22" t="s">
        <v>76</v>
      </c>
      <c r="G27" s="22" t="s">
        <v>77</v>
      </c>
      <c r="H27" s="22" t="s">
        <v>83</v>
      </c>
      <c r="I27" s="56" t="s">
        <v>75</v>
      </c>
      <c r="J27" s="22" t="s">
        <v>76</v>
      </c>
      <c r="K27" s="22" t="s">
        <v>77</v>
      </c>
      <c r="L27" s="22" t="s">
        <v>83</v>
      </c>
      <c r="M27" s="56" t="s">
        <v>75</v>
      </c>
      <c r="N27" s="22" t="s">
        <v>76</v>
      </c>
      <c r="O27" s="22" t="s">
        <v>77</v>
      </c>
      <c r="P27" s="22" t="s">
        <v>83</v>
      </c>
      <c r="Q27" s="56" t="s">
        <v>75</v>
      </c>
      <c r="R27" s="22" t="s">
        <v>76</v>
      </c>
      <c r="S27" s="22" t="s">
        <v>77</v>
      </c>
      <c r="T27" s="22" t="s">
        <v>83</v>
      </c>
      <c r="U27" s="56" t="s">
        <v>75</v>
      </c>
      <c r="V27" s="22" t="s">
        <v>76</v>
      </c>
      <c r="W27" s="22" t="s">
        <v>77</v>
      </c>
      <c r="X27" s="22" t="s">
        <v>83</v>
      </c>
      <c r="Y27" s="56" t="s">
        <v>75</v>
      </c>
      <c r="Z27" s="22" t="s">
        <v>76</v>
      </c>
      <c r="AA27" s="22" t="s">
        <v>77</v>
      </c>
      <c r="AB27" s="22" t="s">
        <v>83</v>
      </c>
      <c r="AC27" s="56" t="s">
        <v>75</v>
      </c>
      <c r="AD27" s="22" t="s">
        <v>76</v>
      </c>
      <c r="AE27" s="22" t="s">
        <v>77</v>
      </c>
      <c r="AF27" s="21" t="s">
        <v>83</v>
      </c>
      <c r="AG27" s="100"/>
      <c r="AH27" s="218" t="s">
        <v>69</v>
      </c>
      <c r="AI27" s="24" t="str">
        <f>AJ26</f>
        <v>A1</v>
      </c>
      <c r="AJ27" s="14">
        <f t="shared" ref="AJ27:AW40" si="14">COUNTIF($A$28:$AE$42,$AI27&amp;" @ "&amp;AJ$26)</f>
        <v>0</v>
      </c>
      <c r="AK27" s="14">
        <f t="shared" si="14"/>
        <v>0</v>
      </c>
      <c r="AL27" s="14">
        <f t="shared" si="14"/>
        <v>1</v>
      </c>
      <c r="AM27" s="14">
        <f t="shared" si="14"/>
        <v>1</v>
      </c>
      <c r="AN27" s="14">
        <f t="shared" si="14"/>
        <v>0</v>
      </c>
      <c r="AO27" s="14">
        <f t="shared" si="14"/>
        <v>1</v>
      </c>
      <c r="AP27" s="14">
        <f t="shared" si="14"/>
        <v>0</v>
      </c>
      <c r="AQ27" s="14">
        <f t="shared" si="14"/>
        <v>0</v>
      </c>
      <c r="AR27" s="14">
        <f t="shared" si="14"/>
        <v>0</v>
      </c>
      <c r="AS27" s="14">
        <f t="shared" si="14"/>
        <v>0</v>
      </c>
      <c r="AT27" s="14">
        <f t="shared" si="14"/>
        <v>0</v>
      </c>
      <c r="AU27" s="14">
        <f t="shared" si="14"/>
        <v>0</v>
      </c>
      <c r="AV27" s="14">
        <f t="shared" si="14"/>
        <v>0</v>
      </c>
      <c r="AW27" s="14">
        <f t="shared" si="14"/>
        <v>0</v>
      </c>
      <c r="AX27" s="24">
        <f t="shared" ref="AX27:AX41" si="15">SUM(AJ27:AW27)</f>
        <v>3</v>
      </c>
      <c r="AZ27" s="24" t="str">
        <f t="shared" ref="AZ27:AZ40" si="16">AI27</f>
        <v>A1</v>
      </c>
      <c r="BA27" s="24">
        <f>AJ41+AX27</f>
        <v>7</v>
      </c>
      <c r="BC27" s="14">
        <f>SUMIF($AJ$26:$AW$26,"=A*",$AJ27:$AW27)+SUMIF($AI$27:$AI$40,"=A*",$AJ$27:$AJ$40)</f>
        <v>3</v>
      </c>
      <c r="BD27" s="14">
        <f>SUMIF($AJ$26:$AW$26,"=HB*",$AJ27:$AW27)+SUMIF($AI$27:$AI$40,"=HB*",$AJ$27:$AJ$40)</f>
        <v>2</v>
      </c>
      <c r="BE27" s="14">
        <f>SUMIF($AJ$26:$AW$26,"=M*",$AJ27:$AW27)+SUMIF($AI$27:$AI$40,"=M*",$AJ$27:$AJ$40)</f>
        <v>2</v>
      </c>
      <c r="BF27" s="24">
        <f t="shared" ref="BF27:BF40" si="17">SUM(BC27:BE27)</f>
        <v>7</v>
      </c>
      <c r="BH27" s="30"/>
    </row>
    <row r="28" spans="1:60" ht="14.4" customHeight="1" x14ac:dyDescent="0.3">
      <c r="A28" s="127" t="s">
        <v>253</v>
      </c>
      <c r="B28" s="131">
        <v>0.34375</v>
      </c>
      <c r="C28" s="132" t="s">
        <v>74</v>
      </c>
      <c r="D28" s="45" t="str">
        <f>IF(B28="","",TEXT(B28,"h:mm AM/PM")&amp;" "&amp;C28)</f>
        <v>8:15 AM CSDA</v>
      </c>
      <c r="E28" s="127" t="s">
        <v>308</v>
      </c>
      <c r="F28" s="131">
        <v>0.375</v>
      </c>
      <c r="G28" s="129" t="s">
        <v>78</v>
      </c>
      <c r="H28" s="45" t="str">
        <f t="shared" ref="H28:H42" si="18">IF(F28="","",TEXT(F28,"h:mm AM/PM")&amp;" "&amp;G28)</f>
        <v>9:00 AM SHS</v>
      </c>
      <c r="I28" s="127" t="s">
        <v>250</v>
      </c>
      <c r="J28" s="128">
        <v>0.35416666666666669</v>
      </c>
      <c r="K28" s="129" t="s">
        <v>74</v>
      </c>
      <c r="L28" s="45" t="str">
        <f t="shared" ref="L28:L42" si="19">IF(J28="","",TEXT(J28,"h:mm AM/PM")&amp;" "&amp;K28)</f>
        <v>8:30 AM CSDA</v>
      </c>
      <c r="M28" s="127" t="s">
        <v>415</v>
      </c>
      <c r="N28" s="128">
        <v>0.34375</v>
      </c>
      <c r="O28" s="129" t="s">
        <v>74</v>
      </c>
      <c r="P28" s="45" t="str">
        <f t="shared" ref="P28:P35" si="20">IF(N28="","",TEXT(N28,"h:mm AM/PM")&amp;" "&amp;O28)</f>
        <v>8:15 AM CSDA</v>
      </c>
      <c r="Q28" s="127" t="s">
        <v>248</v>
      </c>
      <c r="R28" s="128">
        <v>0.375</v>
      </c>
      <c r="S28" s="129" t="s">
        <v>94</v>
      </c>
      <c r="T28" s="45" t="str">
        <f t="shared" ref="T28:T42" si="21">IF(R28="","",TEXT(R28,"h:mm AM/PM")&amp;" "&amp;S28)</f>
        <v>9:00 AM BALE</v>
      </c>
      <c r="U28" s="127" t="s">
        <v>417</v>
      </c>
      <c r="V28" s="128">
        <v>0.375</v>
      </c>
      <c r="W28" s="129" t="s">
        <v>94</v>
      </c>
      <c r="X28" s="45" t="str">
        <f t="shared" ref="X28:X42" si="22">IF(V28="","",TEXT(V28,"h:mm AM/PM")&amp;" "&amp;W28)</f>
        <v>9:00 AM BALE</v>
      </c>
      <c r="Y28" s="127" t="s">
        <v>330</v>
      </c>
      <c r="Z28" s="128">
        <v>0.35416666666666669</v>
      </c>
      <c r="AA28" s="129" t="s">
        <v>74</v>
      </c>
      <c r="AB28" s="45" t="str">
        <f t="shared" ref="AB28:AB42" si="23">IF(Z28="","",TEXT(Z28,"h:mm AM/PM")&amp;" "&amp;AA28)</f>
        <v>8:30 AM CSDA</v>
      </c>
      <c r="AC28" s="127"/>
      <c r="AD28" s="128"/>
      <c r="AE28" s="129"/>
      <c r="AF28" s="45" t="str">
        <f t="shared" ref="AF28:AF35" si="24">IF(AD28="","",TEXT(AD28,"h:mm AM/PM")&amp;" "&amp;AE28)</f>
        <v/>
      </c>
      <c r="AG28" s="223" t="s">
        <v>68</v>
      </c>
      <c r="AH28" s="218"/>
      <c r="AI28" s="24" t="str">
        <f>AK26</f>
        <v>A2</v>
      </c>
      <c r="AJ28" s="14">
        <f t="shared" si="14"/>
        <v>1</v>
      </c>
      <c r="AK28" s="14">
        <f t="shared" si="14"/>
        <v>0</v>
      </c>
      <c r="AL28" s="14">
        <f t="shared" si="14"/>
        <v>0</v>
      </c>
      <c r="AM28" s="14">
        <f t="shared" si="14"/>
        <v>0</v>
      </c>
      <c r="AN28" s="14">
        <f t="shared" si="14"/>
        <v>1</v>
      </c>
      <c r="AO28" s="14">
        <f t="shared" si="14"/>
        <v>1</v>
      </c>
      <c r="AP28" s="14">
        <f t="shared" si="14"/>
        <v>0</v>
      </c>
      <c r="AQ28" s="14">
        <f t="shared" si="14"/>
        <v>0</v>
      </c>
      <c r="AR28" s="14">
        <f t="shared" si="14"/>
        <v>0</v>
      </c>
      <c r="AS28" s="14">
        <f t="shared" si="14"/>
        <v>0</v>
      </c>
      <c r="AT28" s="14">
        <f t="shared" si="14"/>
        <v>0</v>
      </c>
      <c r="AU28" s="14">
        <f t="shared" si="14"/>
        <v>0</v>
      </c>
      <c r="AV28" s="14">
        <f t="shared" si="14"/>
        <v>0</v>
      </c>
      <c r="AW28" s="14">
        <f t="shared" si="14"/>
        <v>0</v>
      </c>
      <c r="AX28" s="24">
        <f t="shared" si="15"/>
        <v>3</v>
      </c>
      <c r="AZ28" s="24" t="str">
        <f t="shared" si="16"/>
        <v>A2</v>
      </c>
      <c r="BA28" s="24">
        <f>AK41+AX28</f>
        <v>7</v>
      </c>
      <c r="BC28" s="14">
        <f>SUMIF($AJ$26:$AW$26,"=A*",$AJ28:$AW28)+SUMIF($AI$27:$AI$40,"=A*",$AK$27:$AK$40)</f>
        <v>2</v>
      </c>
      <c r="BD28" s="14">
        <f>SUMIF($AJ$26:$AW$26,"=HB*",$AJ28:$AW28)+SUMIF($AI$27:$AI$40,"=HB*",$AK$27:$AK$40)</f>
        <v>3</v>
      </c>
      <c r="BE28" s="14">
        <f>SUMIF($AJ$26:$AW$26,"=M*",$AJ28:$AW28)+SUMIF($AI$27:$AI$40,"=M*",$AK$27:$AK$40)</f>
        <v>2</v>
      </c>
      <c r="BF28" s="24">
        <f t="shared" si="17"/>
        <v>7</v>
      </c>
      <c r="BH28" s="30"/>
    </row>
    <row r="29" spans="1:60" x14ac:dyDescent="0.3">
      <c r="A29" s="127" t="s">
        <v>307</v>
      </c>
      <c r="B29" s="128">
        <v>0.375</v>
      </c>
      <c r="C29" s="132" t="s">
        <v>94</v>
      </c>
      <c r="D29" s="45" t="str">
        <f>IF(B29="","",TEXT(B29,"h:mm AM/PM")&amp;" "&amp;C29)</f>
        <v>9:00 AM BALE</v>
      </c>
      <c r="E29" s="127" t="s">
        <v>323</v>
      </c>
      <c r="F29" s="131">
        <v>0.375</v>
      </c>
      <c r="G29" s="129" t="s">
        <v>78</v>
      </c>
      <c r="H29" s="45" t="str">
        <f t="shared" si="18"/>
        <v>9:00 AM SHS</v>
      </c>
      <c r="I29" s="127" t="s">
        <v>258</v>
      </c>
      <c r="J29" s="128">
        <v>0.47916666666666669</v>
      </c>
      <c r="K29" s="129" t="s">
        <v>78</v>
      </c>
      <c r="L29" s="45" t="str">
        <f t="shared" si="19"/>
        <v>11:30 AM SHS</v>
      </c>
      <c r="M29" s="30" t="s">
        <v>416</v>
      </c>
      <c r="N29" s="128">
        <v>0.39583333333333331</v>
      </c>
      <c r="O29" s="129" t="s">
        <v>74</v>
      </c>
      <c r="P29" s="45" t="str">
        <f t="shared" si="20"/>
        <v>9:30 AM CSDA</v>
      </c>
      <c r="Q29" s="127" t="s">
        <v>249</v>
      </c>
      <c r="R29" s="128">
        <v>0.42708333333333331</v>
      </c>
      <c r="S29" s="129" t="s">
        <v>94</v>
      </c>
      <c r="T29" s="45" t="str">
        <f t="shared" si="21"/>
        <v>10:15 AM BALE</v>
      </c>
      <c r="U29" s="127" t="s">
        <v>321</v>
      </c>
      <c r="V29" s="128">
        <v>0.40625</v>
      </c>
      <c r="W29" s="129" t="s">
        <v>74</v>
      </c>
      <c r="X29" s="45" t="str">
        <f t="shared" si="22"/>
        <v>9:45 AM CSDA</v>
      </c>
      <c r="Y29" s="127" t="s">
        <v>247</v>
      </c>
      <c r="Z29" s="131">
        <v>0.375</v>
      </c>
      <c r="AA29" s="129" t="s">
        <v>78</v>
      </c>
      <c r="AB29" s="45" t="str">
        <f t="shared" si="23"/>
        <v>9:00 AM SHS</v>
      </c>
      <c r="AC29" s="127"/>
      <c r="AD29" s="128"/>
      <c r="AE29" s="129"/>
      <c r="AF29" s="45" t="str">
        <f t="shared" si="24"/>
        <v/>
      </c>
      <c r="AG29" s="223"/>
      <c r="AH29" s="218"/>
      <c r="AI29" s="24" t="str">
        <f>AL26</f>
        <v>A3</v>
      </c>
      <c r="AJ29" s="14">
        <f t="shared" si="14"/>
        <v>1</v>
      </c>
      <c r="AK29" s="14">
        <f t="shared" si="14"/>
        <v>1</v>
      </c>
      <c r="AL29" s="14">
        <f>COUNTIF($A$28:$AE$42,$AI29&amp;" @ "&amp;AL$26)</f>
        <v>0</v>
      </c>
      <c r="AM29" s="14">
        <f t="shared" si="14"/>
        <v>1</v>
      </c>
      <c r="AN29" s="14">
        <f t="shared" si="14"/>
        <v>1</v>
      </c>
      <c r="AO29" s="14">
        <f t="shared" si="14"/>
        <v>0</v>
      </c>
      <c r="AP29" s="14">
        <f t="shared" si="14"/>
        <v>0</v>
      </c>
      <c r="AQ29" s="14">
        <f t="shared" si="14"/>
        <v>0</v>
      </c>
      <c r="AR29" s="14">
        <f t="shared" si="14"/>
        <v>0</v>
      </c>
      <c r="AS29" s="14">
        <f t="shared" si="14"/>
        <v>0</v>
      </c>
      <c r="AT29" s="14">
        <f t="shared" si="14"/>
        <v>0</v>
      </c>
      <c r="AU29" s="14">
        <f t="shared" si="14"/>
        <v>0</v>
      </c>
      <c r="AV29" s="14">
        <f t="shared" si="14"/>
        <v>0</v>
      </c>
      <c r="AW29" s="14">
        <f t="shared" si="14"/>
        <v>0</v>
      </c>
      <c r="AX29" s="24">
        <f t="shared" si="15"/>
        <v>4</v>
      </c>
      <c r="AZ29" s="24" t="str">
        <f t="shared" si="16"/>
        <v>A3</v>
      </c>
      <c r="BA29" s="24">
        <f>AL41+AX29</f>
        <v>7</v>
      </c>
      <c r="BC29" s="14">
        <f>SUMIF($AJ$26:$AW$26,"=A*",$AJ29:$AW29)+SUMIF($AI$27:$AI$40,"=A*",$AL$27:$AL$40)</f>
        <v>3</v>
      </c>
      <c r="BD29" s="14">
        <f>SUMIF($AJ$26:$AW$26,"=HB*",$AJ29:$AW29)+SUMIF($AI$27:$AI$40,"=HB*",$AL$27:$AL$40)</f>
        <v>2</v>
      </c>
      <c r="BE29" s="14">
        <f>SUMIF($AJ$26:$AW$26,"=M*",$AJ29:$AW29)+SUMIF($AI$27:$AI$40,"=M*",$AL$27:$AL$40)</f>
        <v>2</v>
      </c>
      <c r="BF29" s="24">
        <f t="shared" si="17"/>
        <v>7</v>
      </c>
      <c r="BH29" s="30"/>
    </row>
    <row r="30" spans="1:60" x14ac:dyDescent="0.3">
      <c r="A30" s="30" t="s">
        <v>325</v>
      </c>
      <c r="B30" s="41">
        <v>0.42708333333333331</v>
      </c>
      <c r="C30" s="132" t="s">
        <v>94</v>
      </c>
      <c r="D30" s="45" t="str">
        <f>IF(B30="","",TEXT(B30,"h:mm AM/PM")&amp;" "&amp;C30)</f>
        <v>10:15 AM BALE</v>
      </c>
      <c r="E30" s="127" t="s">
        <v>252</v>
      </c>
      <c r="F30" s="131">
        <v>0.40625</v>
      </c>
      <c r="G30" s="129" t="s">
        <v>74</v>
      </c>
      <c r="H30" s="45" t="str">
        <f t="shared" si="18"/>
        <v>9:45 AM CSDA</v>
      </c>
      <c r="I30" s="211" t="s">
        <v>335</v>
      </c>
      <c r="J30" s="128">
        <v>0.47916666666666669</v>
      </c>
      <c r="K30" s="129" t="s">
        <v>78</v>
      </c>
      <c r="L30" s="45" t="str">
        <f t="shared" si="19"/>
        <v>11:30 AM SHS</v>
      </c>
      <c r="M30" s="127"/>
      <c r="N30" s="128"/>
      <c r="O30" s="129"/>
      <c r="P30" s="45" t="str">
        <f t="shared" si="20"/>
        <v/>
      </c>
      <c r="Q30" s="127" t="s">
        <v>329</v>
      </c>
      <c r="R30" s="128">
        <v>0.42708333333333331</v>
      </c>
      <c r="S30" s="129" t="s">
        <v>78</v>
      </c>
      <c r="T30" s="45" t="str">
        <f t="shared" si="21"/>
        <v>10:15 AM SHS</v>
      </c>
      <c r="U30" s="127" t="s">
        <v>324</v>
      </c>
      <c r="V30" s="128">
        <v>0.42708333333333331</v>
      </c>
      <c r="W30" s="129" t="s">
        <v>94</v>
      </c>
      <c r="X30" s="45" t="str">
        <f t="shared" si="22"/>
        <v>10:15 AM BALE</v>
      </c>
      <c r="Y30" s="127" t="s">
        <v>331</v>
      </c>
      <c r="Z30" s="128">
        <v>0.40625</v>
      </c>
      <c r="AA30" s="129" t="s">
        <v>74</v>
      </c>
      <c r="AB30" s="45" t="str">
        <f t="shared" si="23"/>
        <v>9:45 AM CSDA</v>
      </c>
      <c r="AC30" s="127"/>
      <c r="AD30" s="128"/>
      <c r="AE30" s="132"/>
      <c r="AF30" s="45" t="str">
        <f t="shared" si="24"/>
        <v/>
      </c>
      <c r="AG30" s="223"/>
      <c r="AH30" s="218"/>
      <c r="AI30" s="24" t="str">
        <f>AM26</f>
        <v>HB1</v>
      </c>
      <c r="AJ30" s="14">
        <f t="shared" si="14"/>
        <v>0</v>
      </c>
      <c r="AK30" s="14">
        <f t="shared" si="14"/>
        <v>1</v>
      </c>
      <c r="AL30" s="14">
        <f t="shared" si="14"/>
        <v>0</v>
      </c>
      <c r="AM30" s="14">
        <f t="shared" si="14"/>
        <v>0</v>
      </c>
      <c r="AN30" s="14">
        <f t="shared" si="14"/>
        <v>1</v>
      </c>
      <c r="AO30" s="14">
        <f>COUNTIF($A$28:$AE$42,$AI30&amp;" @ "&amp;AO$26)</f>
        <v>1</v>
      </c>
      <c r="AP30" s="14">
        <f t="shared" si="14"/>
        <v>1</v>
      </c>
      <c r="AQ30" s="14">
        <f t="shared" si="14"/>
        <v>0</v>
      </c>
      <c r="AR30" s="14">
        <f t="shared" si="14"/>
        <v>0</v>
      </c>
      <c r="AS30" s="14">
        <f t="shared" si="14"/>
        <v>0</v>
      </c>
      <c r="AT30" s="14">
        <f t="shared" si="14"/>
        <v>0</v>
      </c>
      <c r="AU30" s="14">
        <f t="shared" si="14"/>
        <v>0</v>
      </c>
      <c r="AV30" s="14">
        <f t="shared" si="14"/>
        <v>0</v>
      </c>
      <c r="AW30" s="14">
        <f t="shared" si="14"/>
        <v>0</v>
      </c>
      <c r="AX30" s="24">
        <f t="shared" si="15"/>
        <v>4</v>
      </c>
      <c r="AZ30" s="24" t="str">
        <f t="shared" si="16"/>
        <v>HB1</v>
      </c>
      <c r="BA30" s="24">
        <f>AM41+AX30</f>
        <v>8</v>
      </c>
      <c r="BC30" s="14">
        <f>SUMIF($AJ$26:$AW$26,"=A*",$AJ30:$AW30)+SUMIF($AI$27:$AI$40,"=A*",$AM$27:$AM$40)</f>
        <v>3</v>
      </c>
      <c r="BD30" s="14">
        <f>SUMIF($AJ$26:$AW$26,"=HB*",$AJ30:$AW30)+SUMIF($AI$27:$AI$40,"=HB*",$AM$27:$AM$40)</f>
        <v>2</v>
      </c>
      <c r="BE30" s="14">
        <f>SUMIF($AJ$26:$AW$26,"=M*",$AJ30:$AW30)+SUMIF($AI$27:$AI$40,"=M*",$AM$27:$AM$40)</f>
        <v>3</v>
      </c>
      <c r="BF30" s="24">
        <f t="shared" si="17"/>
        <v>8</v>
      </c>
      <c r="BH30" s="30"/>
    </row>
    <row r="31" spans="1:60" x14ac:dyDescent="0.3">
      <c r="A31" s="127"/>
      <c r="B31" s="128"/>
      <c r="C31" s="132"/>
      <c r="D31" s="45" t="str">
        <f>IF(B31="","",TEXT(B31,"h:mm AM/PM")&amp;" "&amp;C31)</f>
        <v/>
      </c>
      <c r="E31" s="127" t="s">
        <v>322</v>
      </c>
      <c r="F31" s="128">
        <v>0.42708333333333331</v>
      </c>
      <c r="G31" s="129" t="s">
        <v>78</v>
      </c>
      <c r="H31" s="45" t="str">
        <f t="shared" si="18"/>
        <v>10:15 AM SHS</v>
      </c>
      <c r="I31" s="127" t="s">
        <v>328</v>
      </c>
      <c r="J31" s="128">
        <v>0.53125</v>
      </c>
      <c r="K31" s="129" t="s">
        <v>78</v>
      </c>
      <c r="L31" s="45" t="str">
        <f t="shared" si="19"/>
        <v>12:45 PM SHS</v>
      </c>
      <c r="M31" s="127"/>
      <c r="N31" s="128"/>
      <c r="O31" s="129"/>
      <c r="P31" s="45" t="str">
        <f t="shared" si="20"/>
        <v/>
      </c>
      <c r="Q31" s="30" t="s">
        <v>254</v>
      </c>
      <c r="R31" s="131">
        <v>0.47916666666666669</v>
      </c>
      <c r="S31" s="129" t="s">
        <v>78</v>
      </c>
      <c r="T31" s="45" t="str">
        <f t="shared" si="21"/>
        <v>11:30 AM SHS</v>
      </c>
      <c r="U31" s="127" t="s">
        <v>257</v>
      </c>
      <c r="V31" s="131">
        <v>0.47916666666666669</v>
      </c>
      <c r="W31" s="129" t="s">
        <v>78</v>
      </c>
      <c r="X31" s="45" t="str">
        <f t="shared" si="22"/>
        <v>11:30 AM SHS</v>
      </c>
      <c r="Y31" s="127" t="s">
        <v>238</v>
      </c>
      <c r="Z31" s="131">
        <v>0.375</v>
      </c>
      <c r="AA31" s="129" t="s">
        <v>78</v>
      </c>
      <c r="AB31" s="45" t="str">
        <f t="shared" si="23"/>
        <v>9:00 AM SHS</v>
      </c>
      <c r="AC31" s="127"/>
      <c r="AD31" s="128"/>
      <c r="AE31" s="132"/>
      <c r="AF31" s="45" t="str">
        <f t="shared" si="24"/>
        <v/>
      </c>
      <c r="AG31" s="223"/>
      <c r="AH31" s="218"/>
      <c r="AI31" s="24" t="str">
        <f>AN26</f>
        <v>HB2</v>
      </c>
      <c r="AJ31" s="14">
        <f t="shared" si="14"/>
        <v>1</v>
      </c>
      <c r="AK31" s="14">
        <f t="shared" si="14"/>
        <v>1</v>
      </c>
      <c r="AL31" s="14">
        <f t="shared" si="14"/>
        <v>0</v>
      </c>
      <c r="AM31" s="14">
        <f t="shared" si="14"/>
        <v>1</v>
      </c>
      <c r="AN31" s="14">
        <f>COUNTIF($A$28:$AE$42,$AI31&amp;" @ "&amp;AN$26)</f>
        <v>0</v>
      </c>
      <c r="AO31" s="14">
        <f t="shared" si="14"/>
        <v>0</v>
      </c>
      <c r="AP31" s="14">
        <f t="shared" si="14"/>
        <v>1</v>
      </c>
      <c r="AQ31" s="14">
        <f t="shared" si="14"/>
        <v>0</v>
      </c>
      <c r="AR31" s="14">
        <f t="shared" si="14"/>
        <v>0</v>
      </c>
      <c r="AS31" s="14">
        <f t="shared" si="14"/>
        <v>0</v>
      </c>
      <c r="AT31" s="14">
        <f t="shared" si="14"/>
        <v>0</v>
      </c>
      <c r="AU31" s="14">
        <f t="shared" si="14"/>
        <v>0</v>
      </c>
      <c r="AV31" s="14">
        <f t="shared" si="14"/>
        <v>0</v>
      </c>
      <c r="AW31" s="14">
        <f t="shared" si="14"/>
        <v>0</v>
      </c>
      <c r="AX31" s="24">
        <f t="shared" si="15"/>
        <v>4</v>
      </c>
      <c r="AZ31" s="24" t="str">
        <f t="shared" si="16"/>
        <v>HB2</v>
      </c>
      <c r="BA31" s="24">
        <f>AN41+AX31</f>
        <v>8</v>
      </c>
      <c r="BC31" s="14">
        <f>SUMIF($AJ$26:$AW$26,"=A*",$AJ31:$AW31)+SUMIF($AI$27:$AI$40,"=A*",$AN$27:$AN$40)</f>
        <v>4</v>
      </c>
      <c r="BD31" s="14">
        <f>SUMIF($AJ$26:$AW$26,"=HB*",$AJ31:$AW31)+SUMIF($AI$27:$AI$40,"=HB*",$AN$27:$AN$40)</f>
        <v>2</v>
      </c>
      <c r="BE31" s="14">
        <f>SUMIF($AJ$26:$AW$26,"=M*",$AJ31:$AW31)+SUMIF($AI$27:$AI$40,"=M*",$AN$27:$AN$40)</f>
        <v>2</v>
      </c>
      <c r="BF31" s="24">
        <f t="shared" si="17"/>
        <v>8</v>
      </c>
      <c r="BH31" s="30"/>
    </row>
    <row r="32" spans="1:60" x14ac:dyDescent="0.3">
      <c r="A32" s="127"/>
      <c r="B32" s="128"/>
      <c r="C32" s="129"/>
      <c r="D32" s="45"/>
      <c r="E32" s="127"/>
      <c r="F32" s="131"/>
      <c r="G32" s="132"/>
      <c r="H32" s="45" t="str">
        <f t="shared" si="18"/>
        <v/>
      </c>
      <c r="I32" s="127"/>
      <c r="J32" s="128"/>
      <c r="K32" s="129"/>
      <c r="L32" s="45" t="str">
        <f t="shared" si="19"/>
        <v/>
      </c>
      <c r="M32" s="127"/>
      <c r="N32" s="128"/>
      <c r="O32" s="129"/>
      <c r="P32" s="45" t="str">
        <f t="shared" si="20"/>
        <v/>
      </c>
      <c r="Q32" s="127"/>
      <c r="R32" s="128"/>
      <c r="S32" s="129"/>
      <c r="T32" s="45" t="str">
        <f t="shared" si="21"/>
        <v/>
      </c>
      <c r="U32" s="127"/>
      <c r="V32" s="128"/>
      <c r="W32" s="129"/>
      <c r="X32" s="45" t="str">
        <f t="shared" si="22"/>
        <v/>
      </c>
      <c r="Y32" s="127"/>
      <c r="Z32" s="128"/>
      <c r="AA32" s="129"/>
      <c r="AB32" s="45" t="str">
        <f t="shared" si="23"/>
        <v/>
      </c>
      <c r="AC32" s="127"/>
      <c r="AD32" s="131"/>
      <c r="AE32" s="132"/>
      <c r="AF32" s="45" t="str">
        <f t="shared" si="24"/>
        <v/>
      </c>
      <c r="AG32" s="223"/>
      <c r="AH32" s="218"/>
      <c r="AI32" s="24" t="str">
        <f>AO26</f>
        <v>M1</v>
      </c>
      <c r="AJ32" s="14">
        <f t="shared" si="14"/>
        <v>0</v>
      </c>
      <c r="AK32" s="14">
        <f t="shared" si="14"/>
        <v>0</v>
      </c>
      <c r="AL32" s="14">
        <f t="shared" si="14"/>
        <v>1</v>
      </c>
      <c r="AM32" s="14">
        <f t="shared" si="14"/>
        <v>1</v>
      </c>
      <c r="AN32" s="14">
        <f t="shared" si="14"/>
        <v>1</v>
      </c>
      <c r="AO32" s="14">
        <f t="shared" si="14"/>
        <v>0</v>
      </c>
      <c r="AP32" s="14">
        <f t="shared" si="14"/>
        <v>1</v>
      </c>
      <c r="AQ32" s="14">
        <f t="shared" si="14"/>
        <v>0</v>
      </c>
      <c r="AR32" s="14">
        <f t="shared" si="14"/>
        <v>0</v>
      </c>
      <c r="AS32" s="14">
        <f t="shared" si="14"/>
        <v>0</v>
      </c>
      <c r="AT32" s="14">
        <f t="shared" si="14"/>
        <v>0</v>
      </c>
      <c r="AU32" s="14">
        <f t="shared" si="14"/>
        <v>0</v>
      </c>
      <c r="AV32" s="14">
        <f t="shared" si="14"/>
        <v>0</v>
      </c>
      <c r="AW32" s="14">
        <f t="shared" si="14"/>
        <v>0</v>
      </c>
      <c r="AX32" s="24">
        <f t="shared" si="15"/>
        <v>4</v>
      </c>
      <c r="AZ32" s="24" t="str">
        <f t="shared" si="16"/>
        <v>M1</v>
      </c>
      <c r="BA32" s="24">
        <f>AO41+AX32</f>
        <v>7</v>
      </c>
      <c r="BC32" s="14">
        <f>SUMIF($AJ$26:$AW$26,"=A*",$AJ32:$AW32)+SUMIF($AI$27:$AI$40,"=A*",$AO$27:$AO$40)</f>
        <v>3</v>
      </c>
      <c r="BD32" s="14">
        <f>SUMIF($AJ$26:$AW$26,"=HB*",$AJ32:$AW32)+SUMIF($AI$27:$AI$40,"=HB*",$AO$27:$AO$40)</f>
        <v>3</v>
      </c>
      <c r="BE32" s="14">
        <f>SUMIF($AJ$26:$AW$26,"=M*",$AJ32:$AW32)+SUMIF($AI$27:$AI$40,"=M*",$AO$27:$AO$40)</f>
        <v>1</v>
      </c>
      <c r="BF32" s="24">
        <f t="shared" si="17"/>
        <v>7</v>
      </c>
      <c r="BH32" s="30"/>
    </row>
    <row r="33" spans="1:60" x14ac:dyDescent="0.3">
      <c r="A33" s="127"/>
      <c r="B33" s="128"/>
      <c r="C33" s="132"/>
      <c r="D33" s="45" t="str">
        <f t="shared" ref="D33:D42" si="25">IF(B33="","",TEXT(B33,"h:mm AM/PM")&amp;" "&amp;C33)</f>
        <v/>
      </c>
      <c r="E33" s="127"/>
      <c r="F33" s="131"/>
      <c r="G33" s="132"/>
      <c r="H33" s="45" t="str">
        <f t="shared" si="18"/>
        <v/>
      </c>
      <c r="I33" s="127"/>
      <c r="J33" s="128"/>
      <c r="K33" s="129"/>
      <c r="L33" s="45" t="str">
        <f t="shared" si="19"/>
        <v/>
      </c>
      <c r="M33" s="127"/>
      <c r="N33" s="128"/>
      <c r="O33" s="129"/>
      <c r="P33" s="45" t="str">
        <f t="shared" si="20"/>
        <v/>
      </c>
      <c r="Q33" s="127"/>
      <c r="R33" s="128"/>
      <c r="S33" s="129"/>
      <c r="T33" s="45" t="str">
        <f t="shared" si="21"/>
        <v/>
      </c>
      <c r="U33" s="127"/>
      <c r="V33" s="128"/>
      <c r="W33" s="129"/>
      <c r="X33" s="45" t="str">
        <f t="shared" si="22"/>
        <v/>
      </c>
      <c r="Y33" s="127"/>
      <c r="Z33" s="131"/>
      <c r="AA33" s="132"/>
      <c r="AB33" s="45" t="str">
        <f t="shared" si="23"/>
        <v/>
      </c>
      <c r="AC33" s="127"/>
      <c r="AD33" s="128"/>
      <c r="AE33" s="129"/>
      <c r="AF33" s="45" t="str">
        <f t="shared" si="24"/>
        <v/>
      </c>
      <c r="AG33" s="223"/>
      <c r="AH33" s="218"/>
      <c r="AI33" s="24" t="str">
        <f>AP26</f>
        <v>M2</v>
      </c>
      <c r="AJ33" s="14">
        <f t="shared" si="14"/>
        <v>1</v>
      </c>
      <c r="AK33" s="14">
        <f t="shared" si="14"/>
        <v>1</v>
      </c>
      <c r="AL33" s="14">
        <f t="shared" si="14"/>
        <v>1</v>
      </c>
      <c r="AM33" s="14">
        <f t="shared" si="14"/>
        <v>0</v>
      </c>
      <c r="AN33" s="14">
        <f t="shared" si="14"/>
        <v>0</v>
      </c>
      <c r="AO33" s="14">
        <f t="shared" si="14"/>
        <v>0</v>
      </c>
      <c r="AP33" s="14">
        <f t="shared" si="14"/>
        <v>0</v>
      </c>
      <c r="AQ33" s="14">
        <f t="shared" si="14"/>
        <v>0</v>
      </c>
      <c r="AR33" s="14">
        <f t="shared" si="14"/>
        <v>0</v>
      </c>
      <c r="AS33" s="14">
        <f t="shared" si="14"/>
        <v>0</v>
      </c>
      <c r="AT33" s="14">
        <f t="shared" si="14"/>
        <v>0</v>
      </c>
      <c r="AU33" s="14">
        <f t="shared" si="14"/>
        <v>0</v>
      </c>
      <c r="AV33" s="14">
        <f t="shared" si="14"/>
        <v>0</v>
      </c>
      <c r="AW33" s="14">
        <f t="shared" si="14"/>
        <v>0</v>
      </c>
      <c r="AX33" s="24">
        <f t="shared" si="15"/>
        <v>3</v>
      </c>
      <c r="AZ33" s="24" t="str">
        <f t="shared" si="16"/>
        <v>M2</v>
      </c>
      <c r="BA33" s="24">
        <f>AP41+AX33</f>
        <v>6</v>
      </c>
      <c r="BC33" s="14">
        <f>SUMIF($AJ$26:$AW$26,"=A*",$AJ33:$AW33)+SUMIF($AI$27:$AI$40,"=A*",$AP$27:$AP$40)</f>
        <v>3</v>
      </c>
      <c r="BD33" s="14">
        <f>SUMIF($AJ$26:$AW$26,"=HB*",$AJ33:$AW33)+SUMIF($AI$27:$AI$40,"=HB*",$AP$27:$AP$40)</f>
        <v>2</v>
      </c>
      <c r="BE33" s="14">
        <f>SUMIF($AJ$26:$AW$26,"=M*",$AJ33:$AW33)+SUMIF($AI$27:$AI$40,"=M*",$AP$27:$AP$40)</f>
        <v>1</v>
      </c>
      <c r="BF33" s="24">
        <f t="shared" si="17"/>
        <v>6</v>
      </c>
      <c r="BH33" s="30"/>
    </row>
    <row r="34" spans="1:60" x14ac:dyDescent="0.3">
      <c r="A34" s="127"/>
      <c r="B34" s="128"/>
      <c r="C34" s="129"/>
      <c r="D34" s="45" t="str">
        <f t="shared" si="25"/>
        <v/>
      </c>
      <c r="E34" s="127"/>
      <c r="F34" s="128"/>
      <c r="G34" s="129"/>
      <c r="H34" s="45" t="str">
        <f t="shared" si="18"/>
        <v/>
      </c>
      <c r="I34" s="127"/>
      <c r="J34" s="128"/>
      <c r="K34" s="129"/>
      <c r="L34" s="45" t="str">
        <f t="shared" si="19"/>
        <v/>
      </c>
      <c r="M34" s="127"/>
      <c r="N34" s="128"/>
      <c r="O34" s="129"/>
      <c r="P34" s="45" t="str">
        <f t="shared" si="20"/>
        <v/>
      </c>
      <c r="Q34" s="127"/>
      <c r="R34" s="128"/>
      <c r="S34" s="129"/>
      <c r="T34" s="45" t="str">
        <f t="shared" si="21"/>
        <v/>
      </c>
      <c r="U34" s="127"/>
      <c r="V34" s="128"/>
      <c r="W34" s="129"/>
      <c r="X34" s="45" t="str">
        <f t="shared" si="22"/>
        <v/>
      </c>
      <c r="Y34" s="127"/>
      <c r="Z34" s="128"/>
      <c r="AA34" s="132"/>
      <c r="AB34" s="45" t="str">
        <f t="shared" si="23"/>
        <v/>
      </c>
      <c r="AC34" s="127"/>
      <c r="AD34" s="131"/>
      <c r="AE34" s="129"/>
      <c r="AF34" s="45" t="str">
        <f t="shared" si="24"/>
        <v/>
      </c>
      <c r="AG34" s="223"/>
      <c r="AH34" s="218"/>
      <c r="AI34" s="24" t="str">
        <f>AQ26</f>
        <v>-</v>
      </c>
      <c r="AJ34" s="14">
        <f t="shared" si="14"/>
        <v>0</v>
      </c>
      <c r="AK34" s="14">
        <f>COUNTIF($A$28:$AE$42,$AI34&amp;" @ "&amp;AK$26)</f>
        <v>0</v>
      </c>
      <c r="AL34" s="14">
        <f t="shared" si="14"/>
        <v>0</v>
      </c>
      <c r="AM34" s="14">
        <f t="shared" si="14"/>
        <v>0</v>
      </c>
      <c r="AN34" s="14">
        <f t="shared" si="14"/>
        <v>0</v>
      </c>
      <c r="AO34" s="14">
        <f t="shared" si="14"/>
        <v>0</v>
      </c>
      <c r="AP34" s="14">
        <f t="shared" si="14"/>
        <v>0</v>
      </c>
      <c r="AQ34" s="14">
        <f t="shared" si="14"/>
        <v>0</v>
      </c>
      <c r="AR34" s="14">
        <f t="shared" si="14"/>
        <v>0</v>
      </c>
      <c r="AS34" s="14">
        <f t="shared" si="14"/>
        <v>0</v>
      </c>
      <c r="AT34" s="14">
        <f t="shared" si="14"/>
        <v>0</v>
      </c>
      <c r="AU34" s="14">
        <f t="shared" si="14"/>
        <v>0</v>
      </c>
      <c r="AV34" s="14">
        <f t="shared" si="14"/>
        <v>0</v>
      </c>
      <c r="AW34" s="14">
        <f t="shared" si="14"/>
        <v>0</v>
      </c>
      <c r="AX34" s="24">
        <f t="shared" si="15"/>
        <v>0</v>
      </c>
      <c r="AZ34" s="24" t="str">
        <f t="shared" si="16"/>
        <v>-</v>
      </c>
      <c r="BA34" s="24">
        <f>AQ41+AX34</f>
        <v>0</v>
      </c>
      <c r="BC34" s="14">
        <f>SUMIF($AJ$26:$AW$26,"=A*",$AJ34:$AW34)+SUMIF($AI$27:$AI$40,"=A*",$AQ$27:$AQ$40)</f>
        <v>0</v>
      </c>
      <c r="BD34" s="14">
        <f>SUMIF($AJ$26:$AW$26,"=HB*",$AJ34:$AW34)+SUMIF($AI$27:$AI$40,"=HB*",$AQ$27:$AQ$40)</f>
        <v>0</v>
      </c>
      <c r="BE34" s="14">
        <f>SUMIF($AJ$26:$AW$26,"=M*",$AJ34:$AW34)+SUMIF($AI$27:$AI$40,"=M*",$AQ$27:$AQ$40)</f>
        <v>0</v>
      </c>
      <c r="BF34" s="24">
        <f t="shared" si="17"/>
        <v>0</v>
      </c>
      <c r="BH34" s="30"/>
    </row>
    <row r="35" spans="1:60" x14ac:dyDescent="0.3">
      <c r="A35" s="127"/>
      <c r="B35" s="128"/>
      <c r="C35" s="129"/>
      <c r="D35" s="45" t="str">
        <f t="shared" si="25"/>
        <v/>
      </c>
      <c r="E35" s="127"/>
      <c r="F35" s="128"/>
      <c r="G35" s="129"/>
      <c r="H35" s="45" t="str">
        <f t="shared" si="18"/>
        <v/>
      </c>
      <c r="I35" s="127"/>
      <c r="J35" s="128"/>
      <c r="K35" s="129"/>
      <c r="L35" s="45" t="str">
        <f t="shared" si="19"/>
        <v/>
      </c>
      <c r="M35" s="127"/>
      <c r="N35" s="128"/>
      <c r="O35" s="129"/>
      <c r="P35" s="45" t="str">
        <f t="shared" si="20"/>
        <v/>
      </c>
      <c r="Q35" s="127"/>
      <c r="R35" s="128"/>
      <c r="S35" s="129"/>
      <c r="T35" s="45" t="str">
        <f t="shared" si="21"/>
        <v/>
      </c>
      <c r="U35" s="127"/>
      <c r="V35" s="128"/>
      <c r="W35" s="129"/>
      <c r="X35" s="45" t="str">
        <f t="shared" si="22"/>
        <v/>
      </c>
      <c r="Y35" s="127"/>
      <c r="Z35" s="128"/>
      <c r="AA35" s="129"/>
      <c r="AB35" s="45" t="str">
        <f t="shared" si="23"/>
        <v/>
      </c>
      <c r="AC35" s="127"/>
      <c r="AD35" s="128"/>
      <c r="AE35" s="129"/>
      <c r="AF35" s="45" t="str">
        <f t="shared" si="24"/>
        <v/>
      </c>
      <c r="AG35" s="223"/>
      <c r="AH35" s="218"/>
      <c r="AI35" s="24" t="str">
        <f>AR26</f>
        <v>-</v>
      </c>
      <c r="AJ35" s="14">
        <f t="shared" si="14"/>
        <v>0</v>
      </c>
      <c r="AK35" s="14">
        <f t="shared" si="14"/>
        <v>0</v>
      </c>
      <c r="AL35" s="14">
        <f t="shared" si="14"/>
        <v>0</v>
      </c>
      <c r="AM35" s="14">
        <f t="shared" si="14"/>
        <v>0</v>
      </c>
      <c r="AN35" s="14">
        <f t="shared" si="14"/>
        <v>0</v>
      </c>
      <c r="AO35" s="14">
        <f t="shared" si="14"/>
        <v>0</v>
      </c>
      <c r="AP35" s="14">
        <f t="shared" si="14"/>
        <v>0</v>
      </c>
      <c r="AQ35" s="14">
        <f t="shared" si="14"/>
        <v>0</v>
      </c>
      <c r="AR35" s="14">
        <f t="shared" si="14"/>
        <v>0</v>
      </c>
      <c r="AS35" s="14">
        <f t="shared" si="14"/>
        <v>0</v>
      </c>
      <c r="AT35" s="14">
        <f t="shared" si="14"/>
        <v>0</v>
      </c>
      <c r="AU35" s="14">
        <f t="shared" si="14"/>
        <v>0</v>
      </c>
      <c r="AV35" s="14">
        <f t="shared" si="14"/>
        <v>0</v>
      </c>
      <c r="AW35" s="14">
        <f t="shared" si="14"/>
        <v>0</v>
      </c>
      <c r="AX35" s="24">
        <f t="shared" si="15"/>
        <v>0</v>
      </c>
      <c r="AZ35" s="24" t="str">
        <f t="shared" si="16"/>
        <v>-</v>
      </c>
      <c r="BA35" s="24">
        <f>AR41+AX35</f>
        <v>0</v>
      </c>
      <c r="BC35" s="14">
        <f>SUMIF($AJ$26:$AW$26,"=A*",$AJ35:$AW35)+SUMIF($AI$27:$AI$40,"=A*",$AR$27:$AR$40)</f>
        <v>0</v>
      </c>
      <c r="BD35" s="14">
        <f>SUMIF($AJ$26:$AW$26,"=HB*",$AJ35:$AW35)+SUMIF($AI$27:$AI$40,"=HB*",$AR$27:$AR$40)</f>
        <v>0</v>
      </c>
      <c r="BE35" s="14">
        <f>SUMIF($AJ$26:$AW$26,"=M*",$AJ35:$AW35)+SUMIF($AI$27:$AI$40,"=M*",$AR$27:$AR$40)</f>
        <v>0</v>
      </c>
      <c r="BF35" s="24">
        <f t="shared" si="17"/>
        <v>0</v>
      </c>
      <c r="BH35" s="30"/>
    </row>
    <row r="36" spans="1:60" x14ac:dyDescent="0.3">
      <c r="A36" s="127"/>
      <c r="B36" s="128"/>
      <c r="C36" s="129"/>
      <c r="D36" s="45" t="str">
        <f t="shared" si="25"/>
        <v/>
      </c>
      <c r="E36" s="127"/>
      <c r="F36" s="128"/>
      <c r="G36" s="129"/>
      <c r="H36" s="45" t="str">
        <f t="shared" si="18"/>
        <v/>
      </c>
      <c r="I36" s="127"/>
      <c r="J36" s="128"/>
      <c r="K36" s="129"/>
      <c r="L36" s="45" t="str">
        <f t="shared" si="19"/>
        <v/>
      </c>
      <c r="M36" s="127"/>
      <c r="N36" s="128"/>
      <c r="O36" s="129"/>
      <c r="P36" s="45" t="str">
        <f t="shared" ref="P36:P42" si="26">IF(N36="","",TEXT(N36,"h:mm AM/PM")&amp;" "&amp;O36)</f>
        <v/>
      </c>
      <c r="Q36" s="127"/>
      <c r="R36" s="128"/>
      <c r="S36" s="129"/>
      <c r="T36" s="45" t="str">
        <f t="shared" si="21"/>
        <v/>
      </c>
      <c r="U36" s="127"/>
      <c r="V36" s="131"/>
      <c r="W36" s="129"/>
      <c r="X36" s="45" t="str">
        <f t="shared" si="22"/>
        <v/>
      </c>
      <c r="Y36" s="127"/>
      <c r="Z36" s="128"/>
      <c r="AA36" s="132"/>
      <c r="AB36" s="45" t="str">
        <f t="shared" si="23"/>
        <v/>
      </c>
      <c r="AC36" s="127"/>
      <c r="AD36" s="128"/>
      <c r="AE36" s="129"/>
      <c r="AF36" s="45" t="str">
        <f t="shared" ref="AF36:AF42" si="27">IF(AD36="","",TEXT(AD36,"h:mm AM/PM")&amp;" "&amp;AE36)</f>
        <v/>
      </c>
      <c r="AG36" s="223"/>
      <c r="AH36" s="218"/>
      <c r="AI36" s="24" t="str">
        <f>AS26</f>
        <v>-</v>
      </c>
      <c r="AJ36" s="14">
        <f t="shared" si="14"/>
        <v>0</v>
      </c>
      <c r="AK36" s="14">
        <f t="shared" si="14"/>
        <v>0</v>
      </c>
      <c r="AL36" s="14">
        <f t="shared" si="14"/>
        <v>0</v>
      </c>
      <c r="AM36" s="14">
        <f t="shared" si="14"/>
        <v>0</v>
      </c>
      <c r="AN36" s="14">
        <f t="shared" si="14"/>
        <v>0</v>
      </c>
      <c r="AO36" s="14">
        <f t="shared" si="14"/>
        <v>0</v>
      </c>
      <c r="AP36" s="14">
        <f t="shared" si="14"/>
        <v>0</v>
      </c>
      <c r="AQ36" s="14">
        <f t="shared" si="14"/>
        <v>0</v>
      </c>
      <c r="AR36" s="14">
        <f t="shared" si="14"/>
        <v>0</v>
      </c>
      <c r="AS36" s="14">
        <f t="shared" si="14"/>
        <v>0</v>
      </c>
      <c r="AT36" s="14">
        <f t="shared" si="14"/>
        <v>0</v>
      </c>
      <c r="AU36" s="14">
        <f t="shared" si="14"/>
        <v>0</v>
      </c>
      <c r="AV36" s="14">
        <f t="shared" si="14"/>
        <v>0</v>
      </c>
      <c r="AW36" s="14">
        <f t="shared" si="14"/>
        <v>0</v>
      </c>
      <c r="AX36" s="24">
        <f t="shared" si="15"/>
        <v>0</v>
      </c>
      <c r="AZ36" s="24" t="str">
        <f t="shared" si="16"/>
        <v>-</v>
      </c>
      <c r="BA36" s="24">
        <f>AS41+AX36</f>
        <v>0</v>
      </c>
      <c r="BC36" s="14">
        <f>SUMIF($AJ$26:$AW$26,"=A*",$AJ36:$AW36)+SUMIF($AI$27:$AI$40,"=A*",$AS$27:$AS$40)</f>
        <v>0</v>
      </c>
      <c r="BD36" s="14">
        <f>SUMIF($AJ$26:$AW$26,"=HB*",$AJ36:$AW36)+SUMIF($AI$27:$AI$40,"=HB*",$AS$27:$AS$40)</f>
        <v>0</v>
      </c>
      <c r="BE36" s="14">
        <f>SUMIF($AJ$26:$AW$26,"=M*",$AJ36:$AW36)+SUMIF($AI$27:$AI$40,"=M*",$AS$27:$AS$40)</f>
        <v>0</v>
      </c>
      <c r="BF36" s="24">
        <f t="shared" si="17"/>
        <v>0</v>
      </c>
      <c r="BH36" s="30"/>
    </row>
    <row r="37" spans="1:60" x14ac:dyDescent="0.3">
      <c r="A37" s="127"/>
      <c r="B37" s="128"/>
      <c r="C37" s="129"/>
      <c r="D37" s="45" t="str">
        <f t="shared" si="25"/>
        <v/>
      </c>
      <c r="E37" s="127"/>
      <c r="F37" s="128"/>
      <c r="G37" s="129"/>
      <c r="H37" s="45" t="str">
        <f t="shared" si="18"/>
        <v/>
      </c>
      <c r="I37" s="127"/>
      <c r="J37" s="128"/>
      <c r="K37" s="129"/>
      <c r="L37" s="45" t="str">
        <f t="shared" si="19"/>
        <v/>
      </c>
      <c r="M37" s="208" t="s">
        <v>374</v>
      </c>
      <c r="N37" s="128"/>
      <c r="O37" s="129"/>
      <c r="P37" s="45" t="str">
        <f t="shared" si="26"/>
        <v/>
      </c>
      <c r="Q37" s="127"/>
      <c r="R37" s="128"/>
      <c r="S37" s="129"/>
      <c r="T37" s="45" t="str">
        <f t="shared" si="21"/>
        <v/>
      </c>
      <c r="U37" s="127"/>
      <c r="V37" s="128"/>
      <c r="W37" s="129"/>
      <c r="X37" s="45" t="str">
        <f t="shared" si="22"/>
        <v/>
      </c>
      <c r="Y37" s="127"/>
      <c r="Z37" s="128"/>
      <c r="AA37" s="129"/>
      <c r="AB37" s="45" t="str">
        <f t="shared" si="23"/>
        <v/>
      </c>
      <c r="AC37" s="127"/>
      <c r="AD37" s="128"/>
      <c r="AE37" s="129"/>
      <c r="AF37" s="45" t="str">
        <f t="shared" si="27"/>
        <v/>
      </c>
      <c r="AG37" s="223"/>
      <c r="AH37" s="218"/>
      <c r="AI37" s="24" t="str">
        <f>AT26</f>
        <v>-</v>
      </c>
      <c r="AJ37" s="14">
        <f t="shared" si="14"/>
        <v>0</v>
      </c>
      <c r="AK37" s="14">
        <f t="shared" si="14"/>
        <v>0</v>
      </c>
      <c r="AL37" s="14">
        <f t="shared" si="14"/>
        <v>0</v>
      </c>
      <c r="AM37" s="14">
        <f t="shared" si="14"/>
        <v>0</v>
      </c>
      <c r="AN37" s="14">
        <f t="shared" si="14"/>
        <v>0</v>
      </c>
      <c r="AO37" s="14">
        <f t="shared" si="14"/>
        <v>0</v>
      </c>
      <c r="AP37" s="14">
        <f t="shared" si="14"/>
        <v>0</v>
      </c>
      <c r="AQ37" s="14">
        <f t="shared" si="14"/>
        <v>0</v>
      </c>
      <c r="AR37" s="14">
        <f t="shared" si="14"/>
        <v>0</v>
      </c>
      <c r="AS37" s="14">
        <f t="shared" si="14"/>
        <v>0</v>
      </c>
      <c r="AT37" s="14">
        <f t="shared" si="14"/>
        <v>0</v>
      </c>
      <c r="AU37" s="14">
        <f>COUNTIF($A$28:$AE$42,$AI37&amp;" @ "&amp;AU$26)</f>
        <v>0</v>
      </c>
      <c r="AV37" s="14">
        <f t="shared" si="14"/>
        <v>0</v>
      </c>
      <c r="AW37" s="14">
        <f t="shared" si="14"/>
        <v>0</v>
      </c>
      <c r="AX37" s="24">
        <f t="shared" si="15"/>
        <v>0</v>
      </c>
      <c r="AZ37" s="24" t="str">
        <f t="shared" si="16"/>
        <v>-</v>
      </c>
      <c r="BA37" s="24">
        <f>AT41+AX37</f>
        <v>0</v>
      </c>
      <c r="BC37" s="14">
        <f>SUMIF($AJ$26:$AW$26,"=A*",$AJ37:$AW37)+SUMIF($AI$27:$AI$40,"=A*",$AT$27:$AT$40)</f>
        <v>0</v>
      </c>
      <c r="BD37" s="14">
        <f>SUMIF($AJ$26:$AW$26,"=HB*",$AJ37:$AW37)+SUMIF($AI$27:$AI$40,"=HB*",$AT$27:$AT$40)</f>
        <v>0</v>
      </c>
      <c r="BE37" s="14">
        <f>SUMIF($AJ$26:$AW$26,"=M*",$AJ37:$AW37)+SUMIF($AI$27:$AI$40,"=M*",$AT$27:$AT$40)</f>
        <v>0</v>
      </c>
      <c r="BF37" s="24">
        <f t="shared" si="17"/>
        <v>0</v>
      </c>
      <c r="BH37" s="30"/>
    </row>
    <row r="38" spans="1:60" x14ac:dyDescent="0.3">
      <c r="A38" s="208" t="s">
        <v>374</v>
      </c>
      <c r="B38" s="128"/>
      <c r="C38" s="129"/>
      <c r="D38" s="45" t="str">
        <f t="shared" si="25"/>
        <v/>
      </c>
      <c r="E38" s="127"/>
      <c r="F38" s="128"/>
      <c r="G38" s="129"/>
      <c r="H38" s="45" t="str">
        <f t="shared" si="18"/>
        <v/>
      </c>
      <c r="I38" s="127"/>
      <c r="J38" s="128"/>
      <c r="K38" s="129"/>
      <c r="L38" s="45" t="str">
        <f t="shared" si="19"/>
        <v/>
      </c>
      <c r="M38" s="127" t="s">
        <v>414</v>
      </c>
      <c r="N38" s="128"/>
      <c r="O38" s="129"/>
      <c r="P38" s="45"/>
      <c r="Q38" s="127"/>
      <c r="R38" s="128"/>
      <c r="S38" s="129"/>
      <c r="T38" s="45" t="str">
        <f t="shared" si="21"/>
        <v/>
      </c>
      <c r="U38" s="127"/>
      <c r="V38" s="128"/>
      <c r="W38" s="129"/>
      <c r="X38" s="45" t="str">
        <f t="shared" si="22"/>
        <v/>
      </c>
      <c r="Y38" s="127"/>
      <c r="Z38" s="128"/>
      <c r="AA38" s="129"/>
      <c r="AB38" s="45" t="str">
        <f t="shared" si="23"/>
        <v/>
      </c>
      <c r="AC38" s="127"/>
      <c r="AD38" s="128"/>
      <c r="AE38" s="129"/>
      <c r="AF38" s="45" t="str">
        <f t="shared" si="27"/>
        <v/>
      </c>
      <c r="AG38" s="223"/>
      <c r="AH38" s="218"/>
      <c r="AI38" s="24" t="str">
        <f>AU26</f>
        <v>-</v>
      </c>
      <c r="AJ38" s="14">
        <f t="shared" si="14"/>
        <v>0</v>
      </c>
      <c r="AK38" s="14">
        <f t="shared" si="14"/>
        <v>0</v>
      </c>
      <c r="AL38" s="14">
        <f t="shared" si="14"/>
        <v>0</v>
      </c>
      <c r="AM38" s="14">
        <f t="shared" si="14"/>
        <v>0</v>
      </c>
      <c r="AN38" s="14">
        <f t="shared" si="14"/>
        <v>0</v>
      </c>
      <c r="AO38" s="14">
        <f t="shared" si="14"/>
        <v>0</v>
      </c>
      <c r="AP38" s="14">
        <f t="shared" si="14"/>
        <v>0</v>
      </c>
      <c r="AQ38" s="14">
        <f t="shared" si="14"/>
        <v>0</v>
      </c>
      <c r="AR38" s="14">
        <f t="shared" si="14"/>
        <v>0</v>
      </c>
      <c r="AS38" s="14">
        <f t="shared" si="14"/>
        <v>0</v>
      </c>
      <c r="AT38" s="14">
        <f t="shared" si="14"/>
        <v>0</v>
      </c>
      <c r="AU38" s="14">
        <f t="shared" si="14"/>
        <v>0</v>
      </c>
      <c r="AV38" s="14">
        <f t="shared" si="14"/>
        <v>0</v>
      </c>
      <c r="AW38" s="14">
        <f t="shared" si="14"/>
        <v>0</v>
      </c>
      <c r="AX38" s="24">
        <f t="shared" si="15"/>
        <v>0</v>
      </c>
      <c r="AZ38" s="24" t="str">
        <f t="shared" si="16"/>
        <v>-</v>
      </c>
      <c r="BA38" s="24">
        <f>AU41+AX38</f>
        <v>0</v>
      </c>
      <c r="BC38" s="14">
        <f>SUMIF($AJ$26:$AW$26,"=A*",$AJ38:$AW38)+SUMIF($AI$27:$AI$40,"=A*",$AU$27:$AU$40)</f>
        <v>0</v>
      </c>
      <c r="BD38" s="14">
        <f>SUMIF($AJ$26:$AW$26,"=HB*",$AJ38:$AW38)+SUMIF($AI$27:$AI$40,"=HB*",$AU$27:$AU$40)</f>
        <v>0</v>
      </c>
      <c r="BE38" s="14">
        <f>SUMIF($AJ$26:$AW$26,"=M*",$AJ38:$AW38)+SUMIF($AI$27:$AI$40,"=M*",$AU$27:$AU$40)</f>
        <v>0</v>
      </c>
      <c r="BF38" s="24">
        <f t="shared" si="17"/>
        <v>0</v>
      </c>
      <c r="BH38" s="30"/>
    </row>
    <row r="39" spans="1:60" x14ac:dyDescent="0.3">
      <c r="A39" s="127" t="s">
        <v>26</v>
      </c>
      <c r="B39" s="130"/>
      <c r="C39" s="128"/>
      <c r="D39" s="45" t="str">
        <f t="shared" si="25"/>
        <v/>
      </c>
      <c r="E39" s="127"/>
      <c r="F39" s="128"/>
      <c r="G39" s="129"/>
      <c r="H39" s="45" t="str">
        <f t="shared" si="18"/>
        <v/>
      </c>
      <c r="I39" s="127"/>
      <c r="J39" s="128"/>
      <c r="K39" s="129"/>
      <c r="L39" s="45" t="str">
        <f t="shared" si="19"/>
        <v/>
      </c>
      <c r="M39" s="127" t="s">
        <v>13</v>
      </c>
      <c r="N39" s="128"/>
      <c r="O39" s="129"/>
      <c r="P39" s="45" t="str">
        <f t="shared" si="26"/>
        <v/>
      </c>
      <c r="Q39" s="127"/>
      <c r="R39" s="128"/>
      <c r="S39" s="129"/>
      <c r="T39" s="45" t="str">
        <f t="shared" si="21"/>
        <v/>
      </c>
      <c r="U39" s="127"/>
      <c r="V39" s="128"/>
      <c r="W39" s="129"/>
      <c r="X39" s="45" t="str">
        <f t="shared" si="22"/>
        <v/>
      </c>
      <c r="Y39" s="127"/>
      <c r="Z39" s="128"/>
      <c r="AA39" s="129"/>
      <c r="AB39" s="45" t="str">
        <f t="shared" si="23"/>
        <v/>
      </c>
      <c r="AC39" s="127"/>
      <c r="AD39" s="128"/>
      <c r="AE39" s="129"/>
      <c r="AF39" s="45" t="str">
        <f t="shared" si="27"/>
        <v/>
      </c>
      <c r="AG39" s="223"/>
      <c r="AH39" s="218"/>
      <c r="AI39" s="24" t="str">
        <f>AV26</f>
        <v>-</v>
      </c>
      <c r="AJ39" s="14">
        <f t="shared" si="14"/>
        <v>0</v>
      </c>
      <c r="AK39" s="14">
        <f t="shared" si="14"/>
        <v>0</v>
      </c>
      <c r="AL39" s="14">
        <f t="shared" si="14"/>
        <v>0</v>
      </c>
      <c r="AM39" s="14">
        <f t="shared" si="14"/>
        <v>0</v>
      </c>
      <c r="AN39" s="14">
        <f t="shared" si="14"/>
        <v>0</v>
      </c>
      <c r="AO39" s="14">
        <f>COUNTIF($A$28:$AE$42,$AI39&amp;" @ "&amp;AO$26)</f>
        <v>0</v>
      </c>
      <c r="AP39" s="14">
        <f t="shared" si="14"/>
        <v>0</v>
      </c>
      <c r="AQ39" s="14">
        <f t="shared" si="14"/>
        <v>0</v>
      </c>
      <c r="AR39" s="14">
        <f t="shared" si="14"/>
        <v>0</v>
      </c>
      <c r="AS39" s="14">
        <f>COUNTIF($A$28:$AE$42,$AI39&amp;" @ "&amp;AS$26)</f>
        <v>0</v>
      </c>
      <c r="AT39" s="14">
        <f>COUNTIF($A$28:$AE$42,$AI39&amp;" @ "&amp;AT$26)</f>
        <v>0</v>
      </c>
      <c r="AU39" s="14">
        <f t="shared" si="14"/>
        <v>0</v>
      </c>
      <c r="AV39" s="14">
        <f>COUNTIF($A$28:$AE$42,$AI39&amp;" @ "&amp;AV$26)</f>
        <v>0</v>
      </c>
      <c r="AW39" s="14">
        <f t="shared" si="14"/>
        <v>0</v>
      </c>
      <c r="AX39" s="24">
        <f t="shared" si="15"/>
        <v>0</v>
      </c>
      <c r="AZ39" s="24" t="str">
        <f t="shared" si="16"/>
        <v>-</v>
      </c>
      <c r="BA39" s="24">
        <f>AV41+AX39</f>
        <v>0</v>
      </c>
      <c r="BC39" s="14">
        <f>SUMIF($AJ$26:$AW$26,"=A*",$AJ39:$AW39)+SUMIF($AI$27:$AI$40,"=A*",$AV$27:$AV$40)</f>
        <v>0</v>
      </c>
      <c r="BD39" s="14">
        <f>SUMIF($AJ$26:$AW$26,"=HB*",$AJ39:$AW39)+SUMIF($AI$27:$AI$40,"=HB*",$AV$27:$AV$40)</f>
        <v>0</v>
      </c>
      <c r="BE39" s="14">
        <f>SUMIF($AJ$26:$AW$26,"=M*",$AJ39:$AW39)+SUMIF($AI$27:$AI$40,"=M*",$AV$27:$AV$40)</f>
        <v>0</v>
      </c>
      <c r="BF39" s="24">
        <f t="shared" si="17"/>
        <v>0</v>
      </c>
      <c r="BH39" s="30"/>
    </row>
    <row r="40" spans="1:60" x14ac:dyDescent="0.3">
      <c r="A40" s="127"/>
      <c r="B40" s="130"/>
      <c r="C40" s="128"/>
      <c r="D40" s="45" t="str">
        <f t="shared" si="25"/>
        <v/>
      </c>
      <c r="E40" s="127"/>
      <c r="F40" s="128"/>
      <c r="G40" s="129"/>
      <c r="H40" s="45" t="str">
        <f t="shared" si="18"/>
        <v/>
      </c>
      <c r="I40" s="127"/>
      <c r="J40" s="128"/>
      <c r="K40" s="129"/>
      <c r="L40" s="45" t="str">
        <f t="shared" si="19"/>
        <v/>
      </c>
      <c r="M40" s="127"/>
      <c r="N40" s="128"/>
      <c r="O40" s="129"/>
      <c r="P40" s="45" t="str">
        <f t="shared" si="26"/>
        <v/>
      </c>
      <c r="Q40" s="127"/>
      <c r="R40" s="128"/>
      <c r="S40" s="129"/>
      <c r="T40" s="45" t="str">
        <f t="shared" si="21"/>
        <v/>
      </c>
      <c r="U40" s="127"/>
      <c r="V40" s="128"/>
      <c r="W40" s="129"/>
      <c r="X40" s="45" t="str">
        <f t="shared" si="22"/>
        <v/>
      </c>
      <c r="Y40" s="127"/>
      <c r="Z40" s="128"/>
      <c r="AA40" s="129"/>
      <c r="AB40" s="45" t="str">
        <f t="shared" si="23"/>
        <v/>
      </c>
      <c r="AC40" s="127"/>
      <c r="AD40" s="128"/>
      <c r="AE40" s="129"/>
      <c r="AF40" s="45" t="str">
        <f t="shared" si="27"/>
        <v/>
      </c>
      <c r="AG40" s="223"/>
      <c r="AH40" s="218"/>
      <c r="AI40" s="24" t="str">
        <f>AW26</f>
        <v>-</v>
      </c>
      <c r="AJ40" s="14">
        <f t="shared" si="14"/>
        <v>0</v>
      </c>
      <c r="AK40" s="14">
        <f t="shared" si="14"/>
        <v>0</v>
      </c>
      <c r="AL40" s="14">
        <f t="shared" si="14"/>
        <v>0</v>
      </c>
      <c r="AM40" s="14">
        <f t="shared" si="14"/>
        <v>0</v>
      </c>
      <c r="AN40" s="14">
        <f t="shared" si="14"/>
        <v>0</v>
      </c>
      <c r="AO40" s="14">
        <f t="shared" si="14"/>
        <v>0</v>
      </c>
      <c r="AP40" s="14">
        <f t="shared" si="14"/>
        <v>0</v>
      </c>
      <c r="AQ40" s="14">
        <f t="shared" si="14"/>
        <v>0</v>
      </c>
      <c r="AR40" s="14">
        <f t="shared" si="14"/>
        <v>0</v>
      </c>
      <c r="AS40" s="14">
        <f t="shared" si="14"/>
        <v>0</v>
      </c>
      <c r="AT40" s="14">
        <f t="shared" si="14"/>
        <v>0</v>
      </c>
      <c r="AU40" s="14">
        <f t="shared" si="14"/>
        <v>0</v>
      </c>
      <c r="AV40" s="14">
        <f>COUNTIF($A$28:$AE$42,$AI40&amp;" @ "&amp;AV$26)</f>
        <v>0</v>
      </c>
      <c r="AW40" s="14">
        <f t="shared" si="14"/>
        <v>0</v>
      </c>
      <c r="AX40" s="24">
        <f t="shared" si="15"/>
        <v>0</v>
      </c>
      <c r="AZ40" s="24" t="str">
        <f t="shared" si="16"/>
        <v>-</v>
      </c>
      <c r="BA40" s="24">
        <f>AW41+AX40</f>
        <v>0</v>
      </c>
      <c r="BC40" s="14">
        <f>SUMIF($AJ$26:$AW$26,"=A*",$AJ40:$AW40)+SUMIF($AI$27:$AI$40,"=A*",$AW$27:$AW$40)</f>
        <v>0</v>
      </c>
      <c r="BD40" s="14">
        <f>SUMIF($AJ$26:$AW$26,"=HB*",$AJ40:$AW40)+SUMIF($AI$27:$AI$40,"=HB*",$AW$27:$AW$40)</f>
        <v>0</v>
      </c>
      <c r="BE40" s="14">
        <f>SUMIF($AJ$26:$AW$26,"=M*",$AJ40:$AW40)+SUMIF($AI$27:$AI$40,"=M*",$AW$27:$AW$40)</f>
        <v>0</v>
      </c>
      <c r="BF40" s="24">
        <f t="shared" si="17"/>
        <v>0</v>
      </c>
      <c r="BH40" s="30"/>
    </row>
    <row r="41" spans="1:60" x14ac:dyDescent="0.3">
      <c r="A41" s="127"/>
      <c r="B41" s="130"/>
      <c r="C41" s="129"/>
      <c r="D41" s="45" t="str">
        <f t="shared" si="25"/>
        <v/>
      </c>
      <c r="E41" s="127"/>
      <c r="F41" s="130"/>
      <c r="G41" s="129"/>
      <c r="H41" s="45" t="str">
        <f t="shared" si="18"/>
        <v/>
      </c>
      <c r="I41" s="127"/>
      <c r="J41" s="130"/>
      <c r="K41" s="129"/>
      <c r="L41" s="45" t="str">
        <f t="shared" si="19"/>
        <v/>
      </c>
      <c r="M41" s="127"/>
      <c r="N41" s="130"/>
      <c r="O41" s="129"/>
      <c r="P41" s="45" t="str">
        <f t="shared" si="26"/>
        <v/>
      </c>
      <c r="Q41" s="127"/>
      <c r="R41" s="130"/>
      <c r="S41" s="129"/>
      <c r="T41" s="45" t="str">
        <f t="shared" si="21"/>
        <v/>
      </c>
      <c r="U41" s="127"/>
      <c r="V41" s="130"/>
      <c r="W41" s="129"/>
      <c r="X41" s="45" t="str">
        <f t="shared" si="22"/>
        <v/>
      </c>
      <c r="Y41" s="127"/>
      <c r="Z41" s="130"/>
      <c r="AA41" s="129"/>
      <c r="AB41" s="45" t="str">
        <f t="shared" si="23"/>
        <v/>
      </c>
      <c r="AC41" s="127"/>
      <c r="AD41" s="130"/>
      <c r="AE41" s="129"/>
      <c r="AF41" s="45" t="str">
        <f t="shared" si="27"/>
        <v/>
      </c>
      <c r="AG41" s="223"/>
      <c r="AH41" s="30"/>
      <c r="AI41" s="24"/>
      <c r="AJ41" s="24">
        <f t="shared" ref="AJ41:AW41" si="28">SUM(AJ27:AJ40)</f>
        <v>4</v>
      </c>
      <c r="AK41" s="24">
        <f t="shared" si="28"/>
        <v>4</v>
      </c>
      <c r="AL41" s="24">
        <f t="shared" si="28"/>
        <v>3</v>
      </c>
      <c r="AM41" s="24">
        <f t="shared" si="28"/>
        <v>4</v>
      </c>
      <c r="AN41" s="24">
        <f t="shared" si="28"/>
        <v>4</v>
      </c>
      <c r="AO41" s="24">
        <f t="shared" si="28"/>
        <v>3</v>
      </c>
      <c r="AP41" s="24">
        <f t="shared" si="28"/>
        <v>3</v>
      </c>
      <c r="AQ41" s="24">
        <f t="shared" si="28"/>
        <v>0</v>
      </c>
      <c r="AR41" s="24">
        <f t="shared" si="28"/>
        <v>0</v>
      </c>
      <c r="AS41" s="24">
        <f t="shared" si="28"/>
        <v>0</v>
      </c>
      <c r="AT41" s="24">
        <f t="shared" si="28"/>
        <v>0</v>
      </c>
      <c r="AU41" s="24">
        <f t="shared" si="28"/>
        <v>0</v>
      </c>
      <c r="AV41" s="24">
        <f t="shared" si="28"/>
        <v>0</v>
      </c>
      <c r="AW41" s="24">
        <f t="shared" si="28"/>
        <v>0</v>
      </c>
      <c r="AX41" s="24">
        <f t="shared" si="15"/>
        <v>25</v>
      </c>
      <c r="BA41" s="24">
        <f>SUM(BA27:BA40)</f>
        <v>50</v>
      </c>
      <c r="BC41" s="24">
        <f>SUM(BC27:BC40)</f>
        <v>21</v>
      </c>
      <c r="BD41" s="24">
        <f>SUM(BD27:BD40)</f>
        <v>16</v>
      </c>
      <c r="BE41" s="24">
        <f>SUM(BE27:BE40)</f>
        <v>13</v>
      </c>
      <c r="BF41" s="24">
        <f>SUM(BF27:BF40)</f>
        <v>50</v>
      </c>
      <c r="BH41" s="30"/>
    </row>
    <row r="42" spans="1:60" ht="15" thickBot="1" x14ac:dyDescent="0.35">
      <c r="A42" s="134"/>
      <c r="B42" s="135"/>
      <c r="C42" s="136"/>
      <c r="D42" s="97" t="str">
        <f t="shared" si="25"/>
        <v/>
      </c>
      <c r="E42" s="134"/>
      <c r="F42" s="135"/>
      <c r="G42" s="136"/>
      <c r="H42" s="97" t="str">
        <f t="shared" si="18"/>
        <v/>
      </c>
      <c r="I42" s="134"/>
      <c r="J42" s="135"/>
      <c r="K42" s="136"/>
      <c r="L42" s="97" t="str">
        <f t="shared" si="19"/>
        <v/>
      </c>
      <c r="M42" s="134"/>
      <c r="N42" s="138"/>
      <c r="O42" s="139"/>
      <c r="P42" s="97" t="str">
        <f t="shared" si="26"/>
        <v/>
      </c>
      <c r="Q42" s="134"/>
      <c r="R42" s="138"/>
      <c r="S42" s="139"/>
      <c r="T42" s="97" t="str">
        <f t="shared" si="21"/>
        <v/>
      </c>
      <c r="U42" s="134"/>
      <c r="V42" s="138"/>
      <c r="W42" s="139"/>
      <c r="X42" s="97" t="str">
        <f t="shared" si="22"/>
        <v/>
      </c>
      <c r="Y42" s="134"/>
      <c r="Z42" s="138"/>
      <c r="AA42" s="139"/>
      <c r="AB42" s="97" t="str">
        <f t="shared" si="23"/>
        <v/>
      </c>
      <c r="AC42" s="134"/>
      <c r="AD42" s="138"/>
      <c r="AE42" s="139"/>
      <c r="AF42" s="97" t="str">
        <f t="shared" si="27"/>
        <v/>
      </c>
      <c r="AG42" s="224"/>
      <c r="AH42" s="31"/>
      <c r="AI42" s="15"/>
      <c r="AJ42" s="15"/>
      <c r="AK42" s="15"/>
      <c r="AL42" s="15"/>
      <c r="AM42" s="15"/>
      <c r="AN42" s="15"/>
      <c r="AO42" s="15"/>
      <c r="AP42" s="15"/>
      <c r="AQ42" s="15"/>
      <c r="AR42" s="15"/>
      <c r="AS42" s="15"/>
      <c r="AT42" s="16"/>
      <c r="AU42" s="16"/>
      <c r="AV42" s="16"/>
      <c r="AW42" s="16"/>
      <c r="AX42" s="16"/>
      <c r="AY42" s="15"/>
      <c r="AZ42" s="27"/>
      <c r="BA42" s="27"/>
      <c r="BB42" s="15"/>
      <c r="BC42" s="15"/>
      <c r="BD42" s="15"/>
      <c r="BE42" s="15"/>
      <c r="BF42" s="15"/>
      <c r="BG42" s="15"/>
      <c r="BH42" s="30"/>
    </row>
    <row r="43" spans="1:60" x14ac:dyDescent="0.3">
      <c r="A43" s="108" t="s">
        <v>233</v>
      </c>
      <c r="B43" s="48"/>
      <c r="C43" s="33"/>
      <c r="D43" s="48"/>
      <c r="E43" s="72"/>
      <c r="F43" s="48"/>
      <c r="G43" s="33"/>
      <c r="H43" s="48"/>
      <c r="I43" s="75"/>
      <c r="J43" s="48"/>
      <c r="K43" s="33"/>
      <c r="L43" s="48"/>
      <c r="M43" s="75"/>
      <c r="N43" s="48"/>
      <c r="O43" s="33"/>
      <c r="P43" s="48"/>
      <c r="Q43" s="75"/>
      <c r="R43" s="48"/>
      <c r="S43" s="33"/>
      <c r="T43" s="48"/>
      <c r="U43" s="75"/>
      <c r="V43" s="48"/>
      <c r="W43" s="33"/>
      <c r="X43" s="48"/>
      <c r="Y43" s="75"/>
      <c r="Z43" s="48"/>
      <c r="AA43" s="33"/>
      <c r="AB43" s="48"/>
      <c r="AC43" s="75"/>
      <c r="AD43" s="48"/>
      <c r="AE43" s="33"/>
      <c r="AF43" s="64"/>
      <c r="AG43" s="102"/>
      <c r="AH43" s="34"/>
      <c r="AI43" s="32"/>
      <c r="AJ43" s="32"/>
      <c r="AK43" s="32"/>
      <c r="AL43" s="32"/>
      <c r="AM43" s="32"/>
      <c r="AN43" s="32"/>
      <c r="AO43" s="32"/>
      <c r="AP43" s="32"/>
      <c r="AQ43" s="32"/>
      <c r="AR43" s="32"/>
      <c r="AS43" s="32"/>
      <c r="AT43" s="32"/>
      <c r="AU43" s="32"/>
      <c r="AV43" s="32"/>
      <c r="AW43" s="32"/>
      <c r="AX43" s="32"/>
      <c r="AY43" s="32"/>
      <c r="AZ43" s="79"/>
      <c r="BA43" s="79"/>
      <c r="BB43" s="32"/>
      <c r="BC43" s="32"/>
      <c r="BD43" s="32"/>
      <c r="BE43" s="32"/>
      <c r="BF43" s="32"/>
      <c r="BG43" s="32"/>
      <c r="BH43" s="30"/>
    </row>
    <row r="44" spans="1:60" x14ac:dyDescent="0.3">
      <c r="A44" s="56" t="s">
        <v>58</v>
      </c>
      <c r="B44" s="44"/>
      <c r="C44" s="22"/>
      <c r="D44" s="44"/>
      <c r="E44" s="56" t="s">
        <v>59</v>
      </c>
      <c r="F44" s="44"/>
      <c r="G44" s="22"/>
      <c r="H44" s="44"/>
      <c r="I44" s="56" t="s">
        <v>60</v>
      </c>
      <c r="J44" s="44"/>
      <c r="K44" s="44"/>
      <c r="L44" s="44"/>
      <c r="M44" s="56" t="s">
        <v>61</v>
      </c>
      <c r="N44" s="44"/>
      <c r="O44" s="22"/>
      <c r="P44" s="44"/>
      <c r="Q44" s="56" t="s">
        <v>62</v>
      </c>
      <c r="R44" s="44"/>
      <c r="S44" s="22"/>
      <c r="T44" s="44"/>
      <c r="U44" s="56" t="s">
        <v>63</v>
      </c>
      <c r="V44" s="44"/>
      <c r="W44" s="22"/>
      <c r="X44" s="44"/>
      <c r="Y44" s="56" t="s">
        <v>64</v>
      </c>
      <c r="Z44" s="44"/>
      <c r="AA44" s="22"/>
      <c r="AB44" s="44"/>
      <c r="AC44" s="56" t="s">
        <v>65</v>
      </c>
      <c r="AD44" s="44"/>
      <c r="AE44" s="22"/>
      <c r="AF44" s="62"/>
      <c r="AG44" s="100" t="s">
        <v>66</v>
      </c>
      <c r="AH44" s="30"/>
      <c r="AI44" s="14"/>
      <c r="AJ44" s="217" t="s">
        <v>67</v>
      </c>
      <c r="AK44" s="217"/>
      <c r="AL44" s="217"/>
      <c r="AM44" s="217"/>
      <c r="AN44" s="217"/>
      <c r="AO44" s="217"/>
      <c r="AP44" s="217"/>
      <c r="AQ44" s="217"/>
      <c r="AR44" s="217"/>
      <c r="AS44" s="217"/>
      <c r="AT44" s="217"/>
      <c r="AU44" s="217"/>
      <c r="AV44" s="217"/>
      <c r="AW44" s="217"/>
      <c r="AX44" s="13"/>
      <c r="BC44" s="217" t="s">
        <v>85</v>
      </c>
      <c r="BD44" s="217"/>
      <c r="BE44" s="217"/>
      <c r="BF44" s="217"/>
      <c r="BH44" s="30"/>
    </row>
    <row r="45" spans="1:60" ht="15" customHeight="1" x14ac:dyDescent="0.3">
      <c r="A45" s="56" t="str">
        <f>A26</f>
        <v>Saturday 12/13</v>
      </c>
      <c r="B45" s="44"/>
      <c r="C45" s="22"/>
      <c r="D45" s="44"/>
      <c r="E45" s="57" t="str">
        <f>E26</f>
        <v>Saturday 12/20</v>
      </c>
      <c r="F45" s="51"/>
      <c r="G45" s="22"/>
      <c r="H45" s="44"/>
      <c r="I45" s="57" t="str">
        <f>I26</f>
        <v>Saturday 1/10</v>
      </c>
      <c r="J45" s="51"/>
      <c r="K45" s="51"/>
      <c r="L45" s="44"/>
      <c r="M45" s="57" t="str">
        <f>M26</f>
        <v>Saturday 1/17</v>
      </c>
      <c r="N45" s="51"/>
      <c r="O45" s="22"/>
      <c r="P45" s="44"/>
      <c r="Q45" s="57" t="str">
        <f>Q26</f>
        <v>Saturday 1/24</v>
      </c>
      <c r="R45" s="51"/>
      <c r="S45" s="22"/>
      <c r="T45" s="44"/>
      <c r="U45" s="57" t="str">
        <f>U26</f>
        <v>Saturday 1/31</v>
      </c>
      <c r="V45" s="51"/>
      <c r="W45" s="22"/>
      <c r="X45" s="44"/>
      <c r="Y45" s="57" t="str">
        <f>Y26</f>
        <v>Saturday 2/7</v>
      </c>
      <c r="Z45" s="51"/>
      <c r="AA45" s="22"/>
      <c r="AB45" s="44"/>
      <c r="AC45" s="57" t="str">
        <f>AC26</f>
        <v>Saturday 2/14</v>
      </c>
      <c r="AD45" s="51"/>
      <c r="AE45" s="22"/>
      <c r="AF45" s="62"/>
      <c r="AG45" s="113" t="str">
        <f>AG26</f>
        <v>2/14</v>
      </c>
      <c r="AH45" s="30"/>
      <c r="AI45" s="14"/>
      <c r="AJ45" s="24" t="s">
        <v>23</v>
      </c>
      <c r="AK45" s="24" t="s">
        <v>26</v>
      </c>
      <c r="AL45" s="24" t="s">
        <v>24</v>
      </c>
      <c r="AM45" s="24" t="s">
        <v>86</v>
      </c>
      <c r="AN45" s="24" t="s">
        <v>87</v>
      </c>
      <c r="AO45" s="24" t="s">
        <v>25</v>
      </c>
      <c r="AP45" s="24" t="s">
        <v>22</v>
      </c>
      <c r="AQ45" s="24" t="s">
        <v>17</v>
      </c>
      <c r="AR45" s="24" t="s">
        <v>54</v>
      </c>
      <c r="AS45" s="24" t="s">
        <v>55</v>
      </c>
      <c r="AT45" s="24" t="s">
        <v>56</v>
      </c>
      <c r="AU45" s="24" t="s">
        <v>138</v>
      </c>
      <c r="AV45" s="24" t="s">
        <v>138</v>
      </c>
      <c r="AW45" s="24" t="s">
        <v>138</v>
      </c>
      <c r="AX45" s="24"/>
      <c r="AZ45" s="24" t="s">
        <v>7</v>
      </c>
      <c r="BA45" s="24" t="s">
        <v>84</v>
      </c>
      <c r="BC45" s="24" t="s">
        <v>12</v>
      </c>
      <c r="BD45" s="24" t="s">
        <v>15</v>
      </c>
      <c r="BE45" s="24" t="s">
        <v>13</v>
      </c>
      <c r="BF45" s="53"/>
      <c r="BH45" s="30"/>
    </row>
    <row r="46" spans="1:60" ht="14.4" customHeight="1" x14ac:dyDescent="0.3">
      <c r="A46" s="56" t="s">
        <v>75</v>
      </c>
      <c r="B46" s="22" t="s">
        <v>76</v>
      </c>
      <c r="C46" s="22" t="s">
        <v>77</v>
      </c>
      <c r="D46" s="22" t="s">
        <v>83</v>
      </c>
      <c r="E46" s="56" t="s">
        <v>75</v>
      </c>
      <c r="F46" s="22" t="s">
        <v>76</v>
      </c>
      <c r="G46" s="22" t="s">
        <v>77</v>
      </c>
      <c r="H46" s="22" t="s">
        <v>83</v>
      </c>
      <c r="I46" s="56" t="s">
        <v>75</v>
      </c>
      <c r="J46" s="22" t="s">
        <v>76</v>
      </c>
      <c r="K46" s="22" t="s">
        <v>77</v>
      </c>
      <c r="L46" s="22" t="s">
        <v>83</v>
      </c>
      <c r="M46" s="56" t="s">
        <v>75</v>
      </c>
      <c r="N46" s="22" t="s">
        <v>76</v>
      </c>
      <c r="O46" s="22" t="s">
        <v>77</v>
      </c>
      <c r="P46" s="22" t="s">
        <v>83</v>
      </c>
      <c r="Q46" s="56" t="s">
        <v>75</v>
      </c>
      <c r="R46" s="22" t="s">
        <v>76</v>
      </c>
      <c r="S46" s="22" t="s">
        <v>77</v>
      </c>
      <c r="T46" s="22" t="s">
        <v>83</v>
      </c>
      <c r="U46" s="56" t="s">
        <v>75</v>
      </c>
      <c r="V46" s="22" t="s">
        <v>76</v>
      </c>
      <c r="W46" s="22" t="s">
        <v>77</v>
      </c>
      <c r="X46" s="22" t="s">
        <v>83</v>
      </c>
      <c r="Y46" s="56" t="s">
        <v>75</v>
      </c>
      <c r="Z46" s="22" t="s">
        <v>76</v>
      </c>
      <c r="AA46" s="22" t="s">
        <v>77</v>
      </c>
      <c r="AB46" s="22" t="s">
        <v>83</v>
      </c>
      <c r="AC46" s="56" t="s">
        <v>75</v>
      </c>
      <c r="AD46" s="22" t="s">
        <v>76</v>
      </c>
      <c r="AE46" s="22" t="s">
        <v>77</v>
      </c>
      <c r="AF46" s="21" t="s">
        <v>83</v>
      </c>
      <c r="AG46" s="100"/>
      <c r="AH46" s="218" t="s">
        <v>69</v>
      </c>
      <c r="AI46" s="24" t="str">
        <f>AJ45</f>
        <v>A1</v>
      </c>
      <c r="AJ46" s="14">
        <f t="shared" ref="AJ46:AW59" si="29">COUNTIF($A$47:$AE$61,$AI46&amp;" @ "&amp;AJ$45)</f>
        <v>0</v>
      </c>
      <c r="AK46" s="14">
        <f t="shared" si="29"/>
        <v>0</v>
      </c>
      <c r="AL46" s="14">
        <f t="shared" si="29"/>
        <v>1</v>
      </c>
      <c r="AM46" s="14">
        <f t="shared" si="29"/>
        <v>0</v>
      </c>
      <c r="AN46" s="14">
        <f t="shared" si="29"/>
        <v>1</v>
      </c>
      <c r="AO46" s="14">
        <f t="shared" si="29"/>
        <v>0</v>
      </c>
      <c r="AP46" s="14">
        <f t="shared" si="29"/>
        <v>1</v>
      </c>
      <c r="AQ46" s="14">
        <f t="shared" si="29"/>
        <v>0</v>
      </c>
      <c r="AR46" s="14">
        <f t="shared" si="29"/>
        <v>1</v>
      </c>
      <c r="AS46" s="14">
        <f t="shared" si="29"/>
        <v>0</v>
      </c>
      <c r="AT46" s="14">
        <f t="shared" si="29"/>
        <v>0</v>
      </c>
      <c r="AU46" s="14">
        <f t="shared" si="29"/>
        <v>0</v>
      </c>
      <c r="AV46" s="14">
        <f t="shared" si="29"/>
        <v>0</v>
      </c>
      <c r="AW46" s="14">
        <f t="shared" si="29"/>
        <v>0</v>
      </c>
      <c r="AX46" s="24">
        <f t="shared" ref="AX46:AX60" si="30">SUM(AJ46:AW46)</f>
        <v>4</v>
      </c>
      <c r="AZ46" s="24" t="str">
        <f t="shared" ref="AZ46:AZ59" si="31">AI46</f>
        <v>A1</v>
      </c>
      <c r="BA46" s="89">
        <f>AJ60+AX46</f>
        <v>7</v>
      </c>
      <c r="BC46" s="14">
        <f>SUMIF($AJ$45:$AW$45,"=A*",$AJ46:$AW46)+SUMIF($AI$46:$AI$59,"=A*",$AJ$46:$AJ$59)</f>
        <v>3</v>
      </c>
      <c r="BD46" s="14">
        <f>SUMIF($AJ$45:$AW$45,"=HB*",$AJ46:$AW46)+SUMIF($AI$46:$AI$59,"=HB*",$AJ$46:$AJ$59)</f>
        <v>2</v>
      </c>
      <c r="BE46" s="14">
        <f>SUMIF($AJ$45:$AW$45,"=M*",$AJ46:$AW46)+SUMIF($AI$46:$AI$59,"=M*",$AJ$46:$AJ$59)</f>
        <v>2</v>
      </c>
      <c r="BF46" s="24">
        <f t="shared" ref="BF46:BF59" si="32">SUM(BC46:BE46)</f>
        <v>7</v>
      </c>
      <c r="BH46" s="30"/>
    </row>
    <row r="47" spans="1:60" ht="14.4" customHeight="1" x14ac:dyDescent="0.3">
      <c r="A47" s="127" t="s">
        <v>359</v>
      </c>
      <c r="B47" s="128">
        <v>0.33333333333333331</v>
      </c>
      <c r="C47" s="129" t="s">
        <v>80</v>
      </c>
      <c r="D47" s="45" t="str">
        <f t="shared" ref="D47:D54" si="33">IF(B47="","",TEXT(B47,"h:mm AM/PM")&amp;" "&amp;C47)</f>
        <v>8:00 AM AMS</v>
      </c>
      <c r="E47" s="127" t="s">
        <v>457</v>
      </c>
      <c r="F47" s="128">
        <v>0.33333333333333331</v>
      </c>
      <c r="G47" s="129" t="s">
        <v>80</v>
      </c>
      <c r="H47" s="45" t="str">
        <f t="shared" ref="H47:H61" si="34">IF(F47="","",TEXT(F47,"h:mm AM/PM")&amp;" "&amp;G47)</f>
        <v>8:00 AM AMS</v>
      </c>
      <c r="I47" s="127" t="s">
        <v>401</v>
      </c>
      <c r="J47" s="131">
        <v>0.34375</v>
      </c>
      <c r="K47" s="129" t="s">
        <v>81</v>
      </c>
      <c r="L47" s="45" t="str">
        <f t="shared" ref="L47:L61" si="35">IF(J47="","",TEXT(J47,"h:mm AM/PM")&amp;" "&amp;K47)</f>
        <v>8:15 AM HBMS</v>
      </c>
      <c r="M47" s="127" t="s">
        <v>236</v>
      </c>
      <c r="N47" s="128">
        <v>0.33333333333333331</v>
      </c>
      <c r="O47" s="132" t="s">
        <v>80</v>
      </c>
      <c r="P47" s="45" t="str">
        <f t="shared" ref="P47:P61" si="36">IF(N47="","",TEXT(N47,"h:mm AM/PM")&amp;" "&amp;O47)</f>
        <v>8:00 AM AMS</v>
      </c>
      <c r="Q47" s="127" t="s">
        <v>459</v>
      </c>
      <c r="R47" s="128">
        <v>0.51041666666666663</v>
      </c>
      <c r="S47" s="132" t="s">
        <v>79</v>
      </c>
      <c r="T47" s="45" t="str">
        <f t="shared" ref="T47:T61" si="37">IF(R47="","",TEXT(R47,"h:mm AM/PM")&amp;" "&amp;S47)</f>
        <v>12:15 PM MMS</v>
      </c>
      <c r="U47" s="127" t="s">
        <v>392</v>
      </c>
      <c r="V47" s="128">
        <v>0.34375</v>
      </c>
      <c r="W47" s="129" t="s">
        <v>81</v>
      </c>
      <c r="X47" s="45" t="str">
        <f t="shared" ref="X47:X61" si="38">IF(V47="","",TEXT(V47,"h:mm AM/PM")&amp;" "&amp;W47)</f>
        <v>8:15 AM HBMS</v>
      </c>
      <c r="Y47" s="127" t="s">
        <v>396</v>
      </c>
      <c r="Z47" s="128">
        <v>0.33333333333333331</v>
      </c>
      <c r="AA47" s="129" t="s">
        <v>80</v>
      </c>
      <c r="AB47" s="45" t="str">
        <f t="shared" ref="AB47:AB61" si="39">IF(Z47="","",TEXT(Z47,"h:mm AM/PM")&amp;" "&amp;AA47)</f>
        <v>8:00 AM AMS</v>
      </c>
      <c r="AC47" s="127"/>
      <c r="AD47" s="128"/>
      <c r="AE47" s="129"/>
      <c r="AF47" s="45" t="str">
        <f t="shared" ref="AF47:AF57" si="40">IF(AD47="","",TEXT(AD47,"h:mm AM/PM")&amp;" "&amp;AE47)</f>
        <v/>
      </c>
      <c r="AG47" s="221" t="s">
        <v>68</v>
      </c>
      <c r="AH47" s="218"/>
      <c r="AI47" s="24" t="str">
        <f>AK45</f>
        <v>A2</v>
      </c>
      <c r="AJ47" s="14">
        <f t="shared" si="29"/>
        <v>1</v>
      </c>
      <c r="AK47" s="14">
        <f>COUNTIF($A$47:$AE$61,$AI47&amp;" @ "&amp;AK$45)</f>
        <v>0</v>
      </c>
      <c r="AL47" s="14">
        <f t="shared" si="29"/>
        <v>0</v>
      </c>
      <c r="AM47" s="14">
        <f t="shared" si="29"/>
        <v>1</v>
      </c>
      <c r="AN47" s="14">
        <f t="shared" si="29"/>
        <v>1</v>
      </c>
      <c r="AO47" s="14">
        <f t="shared" si="29"/>
        <v>1</v>
      </c>
      <c r="AP47" s="14">
        <f t="shared" si="29"/>
        <v>0</v>
      </c>
      <c r="AQ47" s="14">
        <f t="shared" si="29"/>
        <v>0</v>
      </c>
      <c r="AR47" s="14">
        <f t="shared" si="29"/>
        <v>1</v>
      </c>
      <c r="AS47" s="14">
        <f t="shared" si="29"/>
        <v>0</v>
      </c>
      <c r="AT47" s="14">
        <f t="shared" si="29"/>
        <v>0</v>
      </c>
      <c r="AU47" s="14">
        <f t="shared" si="29"/>
        <v>0</v>
      </c>
      <c r="AV47" s="14">
        <f t="shared" si="29"/>
        <v>0</v>
      </c>
      <c r="AW47" s="14">
        <f t="shared" si="29"/>
        <v>0</v>
      </c>
      <c r="AX47" s="24">
        <f t="shared" si="30"/>
        <v>5</v>
      </c>
      <c r="AZ47" s="24" t="str">
        <f t="shared" si="31"/>
        <v>A2</v>
      </c>
      <c r="BA47" s="89">
        <f>AK60+AX47</f>
        <v>7</v>
      </c>
      <c r="BC47" s="14">
        <f>SUMIF($AJ$45:$AW$45,"=A*",$AJ47:$AW47)+SUMIF($AI$46:$AI$59,"=A*",$AK$46:$AK$59)</f>
        <v>3</v>
      </c>
      <c r="BD47" s="14">
        <f>SUMIF($AJ$45:$AW$45,"=HB*",$AJ47:$AW47)+SUMIF($AI$46:$AI$59,"=HB*",$AK$46:$AK$59)</f>
        <v>2</v>
      </c>
      <c r="BE47" s="14">
        <f>SUMIF($AJ$45:$AW$45,"=M*",$AJ47:$AW47)+SUMIF($AI$46:$AI$59,"=M*",$AK$46:$AK$59)</f>
        <v>2</v>
      </c>
      <c r="BF47" s="24">
        <f t="shared" si="32"/>
        <v>7</v>
      </c>
      <c r="BH47" s="30"/>
    </row>
    <row r="48" spans="1:60" x14ac:dyDescent="0.3">
      <c r="A48" s="127" t="s">
        <v>384</v>
      </c>
      <c r="B48" s="131">
        <v>0.55208333333333337</v>
      </c>
      <c r="C48" s="129" t="s">
        <v>81</v>
      </c>
      <c r="D48" s="45" t="str">
        <f t="shared" si="33"/>
        <v>1:15 PM HBMS</v>
      </c>
      <c r="E48" s="127" t="s">
        <v>406</v>
      </c>
      <c r="F48" s="131">
        <v>0.5</v>
      </c>
      <c r="G48" s="129" t="s">
        <v>81</v>
      </c>
      <c r="H48" s="45" t="str">
        <f t="shared" si="34"/>
        <v>12:00 PM HBMS</v>
      </c>
      <c r="I48" s="127" t="s">
        <v>463</v>
      </c>
      <c r="J48" s="131">
        <v>0.40625</v>
      </c>
      <c r="K48" s="132" t="s">
        <v>79</v>
      </c>
      <c r="L48" s="45" t="str">
        <f t="shared" si="35"/>
        <v>9:45 AM MMS</v>
      </c>
      <c r="M48" s="127" t="s">
        <v>391</v>
      </c>
      <c r="N48" s="41">
        <v>0.34375</v>
      </c>
      <c r="O48" s="132" t="s">
        <v>81</v>
      </c>
      <c r="P48" s="45" t="str">
        <f t="shared" si="36"/>
        <v>8:15 AM HBMS</v>
      </c>
      <c r="Q48" s="127" t="s">
        <v>337</v>
      </c>
      <c r="R48" s="128">
        <v>0.55208333333333337</v>
      </c>
      <c r="S48" s="129" t="s">
        <v>81</v>
      </c>
      <c r="T48" s="45" t="str">
        <f t="shared" si="37"/>
        <v>1:15 PM HBMS</v>
      </c>
      <c r="U48" s="127" t="s">
        <v>321</v>
      </c>
      <c r="V48" s="131">
        <v>0.45833333333333331</v>
      </c>
      <c r="W48" s="132" t="s">
        <v>74</v>
      </c>
      <c r="X48" s="45" t="str">
        <f t="shared" si="38"/>
        <v>11:00 AM CSDA</v>
      </c>
      <c r="Y48" s="127" t="s">
        <v>398</v>
      </c>
      <c r="Z48" s="128">
        <v>0.51041666666666663</v>
      </c>
      <c r="AA48" s="132" t="s">
        <v>79</v>
      </c>
      <c r="AB48" s="45" t="str">
        <f t="shared" si="39"/>
        <v>12:15 PM MMS</v>
      </c>
      <c r="AC48" s="127"/>
      <c r="AD48" s="131"/>
      <c r="AE48" s="129"/>
      <c r="AF48" s="45" t="str">
        <f t="shared" si="40"/>
        <v/>
      </c>
      <c r="AG48" s="221"/>
      <c r="AH48" s="218"/>
      <c r="AI48" s="24" t="str">
        <f>AL45</f>
        <v>A3</v>
      </c>
      <c r="AJ48" s="14">
        <f t="shared" si="29"/>
        <v>0</v>
      </c>
      <c r="AK48" s="14">
        <f t="shared" si="29"/>
        <v>0</v>
      </c>
      <c r="AL48" s="14">
        <f t="shared" si="29"/>
        <v>0</v>
      </c>
      <c r="AM48" s="14">
        <f t="shared" si="29"/>
        <v>1</v>
      </c>
      <c r="AN48" s="14">
        <f t="shared" si="29"/>
        <v>0</v>
      </c>
      <c r="AO48" s="14">
        <f t="shared" si="29"/>
        <v>1</v>
      </c>
      <c r="AP48" s="14">
        <f t="shared" si="29"/>
        <v>1</v>
      </c>
      <c r="AQ48" s="14">
        <f t="shared" si="29"/>
        <v>1</v>
      </c>
      <c r="AR48" s="14">
        <f t="shared" si="29"/>
        <v>0</v>
      </c>
      <c r="AS48" s="14">
        <f t="shared" si="29"/>
        <v>0</v>
      </c>
      <c r="AT48" s="14">
        <f t="shared" si="29"/>
        <v>0</v>
      </c>
      <c r="AU48" s="14">
        <f t="shared" si="29"/>
        <v>0</v>
      </c>
      <c r="AV48" s="14">
        <f t="shared" si="29"/>
        <v>0</v>
      </c>
      <c r="AW48" s="14">
        <f t="shared" si="29"/>
        <v>0</v>
      </c>
      <c r="AX48" s="24">
        <f t="shared" si="30"/>
        <v>4</v>
      </c>
      <c r="AZ48" s="24" t="str">
        <f t="shared" si="31"/>
        <v>A3</v>
      </c>
      <c r="BA48" s="89">
        <f>AL60+AX48</f>
        <v>7</v>
      </c>
      <c r="BC48" s="14">
        <f>SUMIF($AJ$45:$AW$45,"=A*",$AJ48:$AW48)+SUMIF($AI$46:$AI$59,"=A*",$AL$46:$AL$59)</f>
        <v>2</v>
      </c>
      <c r="BD48" s="14">
        <f>SUMIF($AJ$45:$AW$45,"=HB*",$AJ48:$AW48)+SUMIF($AI$46:$AI$59,"=HB*",$AL$46:$AL$59)</f>
        <v>3</v>
      </c>
      <c r="BE48" s="14">
        <f>SUMIF($AJ$45:$AW$45,"=M*",$AJ48:$AW48)+SUMIF($AI$46:$AI$59,"=M*",$AL$46:$AL$59)</f>
        <v>2</v>
      </c>
      <c r="BF48" s="24">
        <f t="shared" si="32"/>
        <v>7</v>
      </c>
      <c r="BH48" s="30"/>
    </row>
    <row r="49" spans="1:60" x14ac:dyDescent="0.3">
      <c r="A49" s="127" t="s">
        <v>412</v>
      </c>
      <c r="B49" s="128">
        <v>0.55208333333333337</v>
      </c>
      <c r="C49" s="129" t="s">
        <v>74</v>
      </c>
      <c r="D49" s="45" t="str">
        <f t="shared" si="33"/>
        <v>1:15 PM CSDA</v>
      </c>
      <c r="E49" s="127" t="s">
        <v>407</v>
      </c>
      <c r="F49" s="131">
        <v>0.55208333333333337</v>
      </c>
      <c r="G49" s="129" t="s">
        <v>81</v>
      </c>
      <c r="H49" s="45" t="str">
        <f t="shared" si="34"/>
        <v>1:15 PM HBMS</v>
      </c>
      <c r="I49" s="127" t="s">
        <v>411</v>
      </c>
      <c r="J49" s="128">
        <v>0.45833333333333331</v>
      </c>
      <c r="K49" s="132" t="s">
        <v>79</v>
      </c>
      <c r="L49" s="45" t="str">
        <f t="shared" si="35"/>
        <v>11:00 AM MMS</v>
      </c>
      <c r="M49" s="127" t="s">
        <v>355</v>
      </c>
      <c r="N49" s="41">
        <v>0.60416666666666663</v>
      </c>
      <c r="O49" s="58" t="s">
        <v>74</v>
      </c>
      <c r="P49" s="45" t="str">
        <f t="shared" si="36"/>
        <v>2:30 PM CSDA</v>
      </c>
      <c r="Q49" s="127" t="s">
        <v>460</v>
      </c>
      <c r="R49" s="128">
        <v>0.5625</v>
      </c>
      <c r="S49" s="132" t="s">
        <v>79</v>
      </c>
      <c r="T49" s="45" t="str">
        <f t="shared" si="37"/>
        <v>1:30 PM MMS</v>
      </c>
      <c r="U49" s="127" t="s">
        <v>394</v>
      </c>
      <c r="V49" s="128">
        <v>0.5625</v>
      </c>
      <c r="W49" s="132" t="s">
        <v>79</v>
      </c>
      <c r="X49" s="45" t="str">
        <f t="shared" si="38"/>
        <v>1:30 PM MMS</v>
      </c>
      <c r="Y49" s="127" t="s">
        <v>376</v>
      </c>
      <c r="Z49" s="131">
        <v>0.55208333333333337</v>
      </c>
      <c r="AA49" s="132" t="s">
        <v>81</v>
      </c>
      <c r="AB49" s="45" t="str">
        <f t="shared" si="39"/>
        <v>1:15 PM HBMS</v>
      </c>
      <c r="AC49" s="127"/>
      <c r="AD49" s="131"/>
      <c r="AE49" s="129"/>
      <c r="AF49" s="45" t="str">
        <f t="shared" si="40"/>
        <v/>
      </c>
      <c r="AG49" s="221"/>
      <c r="AH49" s="218"/>
      <c r="AI49" s="24" t="str">
        <f>AM45</f>
        <v>A4</v>
      </c>
      <c r="AJ49" s="14">
        <f t="shared" si="29"/>
        <v>0</v>
      </c>
      <c r="AK49" s="14">
        <f t="shared" si="29"/>
        <v>0</v>
      </c>
      <c r="AL49" s="14">
        <f t="shared" si="29"/>
        <v>0</v>
      </c>
      <c r="AM49" s="14">
        <f t="shared" si="29"/>
        <v>0</v>
      </c>
      <c r="AN49" s="14">
        <f t="shared" si="29"/>
        <v>0</v>
      </c>
      <c r="AO49" s="14">
        <f t="shared" si="29"/>
        <v>1</v>
      </c>
      <c r="AP49" s="14">
        <f t="shared" si="29"/>
        <v>1</v>
      </c>
      <c r="AQ49" s="14">
        <f t="shared" si="29"/>
        <v>1</v>
      </c>
      <c r="AR49" s="14">
        <f t="shared" si="29"/>
        <v>1</v>
      </c>
      <c r="AS49" s="14">
        <f t="shared" si="29"/>
        <v>0</v>
      </c>
      <c r="AT49" s="14">
        <f t="shared" si="29"/>
        <v>0</v>
      </c>
      <c r="AU49" s="14">
        <f t="shared" si="29"/>
        <v>0</v>
      </c>
      <c r="AV49" s="14">
        <f t="shared" si="29"/>
        <v>0</v>
      </c>
      <c r="AW49" s="14">
        <f t="shared" si="29"/>
        <v>0</v>
      </c>
      <c r="AX49" s="24">
        <f t="shared" si="30"/>
        <v>4</v>
      </c>
      <c r="AZ49" s="24" t="str">
        <f t="shared" si="31"/>
        <v>A4</v>
      </c>
      <c r="BA49" s="89">
        <f>AM60+AX49</f>
        <v>7</v>
      </c>
      <c r="BC49" s="14">
        <f>SUMIF($AJ$45:$AW$45,"=A*",$AJ49:$AW49)+SUMIF($AI$46:$AI$59,"=A*",$AM$46:$AM$59)</f>
        <v>3</v>
      </c>
      <c r="BD49" s="14">
        <f>SUMIF($AJ$45:$AW$45,"=HB*",$AJ49:$AW49)+SUMIF($AI$46:$AI$59,"=HB*",$AM$46:$AM$59)</f>
        <v>3</v>
      </c>
      <c r="BE49" s="14">
        <f>SUMIF($AJ$45:$AW$45,"=M*",$AJ49:$AW49)+SUMIF($AI$46:$AI$59,"=M*",$AM$46:$AM$59)</f>
        <v>1</v>
      </c>
      <c r="BF49" s="24">
        <f t="shared" si="32"/>
        <v>7</v>
      </c>
      <c r="BH49" s="30"/>
    </row>
    <row r="50" spans="1:60" x14ac:dyDescent="0.3">
      <c r="A50" s="127" t="s">
        <v>413</v>
      </c>
      <c r="B50" s="128">
        <v>0.60416666666666663</v>
      </c>
      <c r="C50" s="129" t="s">
        <v>74</v>
      </c>
      <c r="D50" s="45" t="str">
        <f t="shared" si="33"/>
        <v>2:30 PM CSDA</v>
      </c>
      <c r="E50" s="30" t="s">
        <v>333</v>
      </c>
      <c r="F50" s="131">
        <v>0.5625</v>
      </c>
      <c r="G50" s="129" t="s">
        <v>74</v>
      </c>
      <c r="H50" s="45" t="str">
        <f t="shared" si="34"/>
        <v>1:30 PM CSDA</v>
      </c>
      <c r="I50" s="127" t="s">
        <v>464</v>
      </c>
      <c r="J50" s="128">
        <v>0.51041666666666663</v>
      </c>
      <c r="K50" s="132" t="s">
        <v>79</v>
      </c>
      <c r="L50" s="45" t="str">
        <f t="shared" si="35"/>
        <v>12:15 PM MMS</v>
      </c>
      <c r="M50" s="127" t="s">
        <v>397</v>
      </c>
      <c r="N50" s="128">
        <v>0.69791666666666663</v>
      </c>
      <c r="O50" s="132" t="s">
        <v>80</v>
      </c>
      <c r="P50" s="45" t="str">
        <f t="shared" si="36"/>
        <v>4:45 PM AMS</v>
      </c>
      <c r="Q50" s="127" t="s">
        <v>461</v>
      </c>
      <c r="R50" s="128">
        <v>0.61458333333333337</v>
      </c>
      <c r="S50" s="132" t="s">
        <v>79</v>
      </c>
      <c r="T50" s="45" t="str">
        <f t="shared" si="37"/>
        <v>2:45 PM MMS</v>
      </c>
      <c r="U50" s="127" t="s">
        <v>256</v>
      </c>
      <c r="V50" s="131">
        <v>0.55208333333333337</v>
      </c>
      <c r="W50" s="132" t="s">
        <v>81</v>
      </c>
      <c r="X50" s="45" t="str">
        <f t="shared" si="38"/>
        <v>1:15 PM HBMS</v>
      </c>
      <c r="Y50" s="127" t="s">
        <v>399</v>
      </c>
      <c r="Z50" s="128">
        <v>0.5625</v>
      </c>
      <c r="AA50" s="132" t="s">
        <v>79</v>
      </c>
      <c r="AB50" s="45" t="str">
        <f t="shared" si="39"/>
        <v>1:30 PM MMS</v>
      </c>
      <c r="AC50" s="127"/>
      <c r="AD50" s="131"/>
      <c r="AE50" s="129"/>
      <c r="AF50" s="45" t="str">
        <f t="shared" si="40"/>
        <v/>
      </c>
      <c r="AG50" s="221"/>
      <c r="AH50" s="218"/>
      <c r="AI50" s="24" t="str">
        <f>AN45</f>
        <v>A5</v>
      </c>
      <c r="AJ50" s="14">
        <f t="shared" si="29"/>
        <v>0</v>
      </c>
      <c r="AK50" s="14">
        <f t="shared" si="29"/>
        <v>0</v>
      </c>
      <c r="AL50" s="14">
        <f t="shared" si="29"/>
        <v>0</v>
      </c>
      <c r="AM50" s="14">
        <f t="shared" si="29"/>
        <v>1</v>
      </c>
      <c r="AN50" s="14">
        <f t="shared" si="29"/>
        <v>0</v>
      </c>
      <c r="AO50" s="14">
        <f t="shared" si="29"/>
        <v>0</v>
      </c>
      <c r="AP50" s="14">
        <f t="shared" si="29"/>
        <v>1</v>
      </c>
      <c r="AQ50" s="14">
        <f t="shared" si="29"/>
        <v>0</v>
      </c>
      <c r="AR50" s="14">
        <f t="shared" si="29"/>
        <v>1</v>
      </c>
      <c r="AS50" s="14">
        <f t="shared" si="29"/>
        <v>0</v>
      </c>
      <c r="AT50" s="14">
        <f t="shared" si="29"/>
        <v>1</v>
      </c>
      <c r="AU50" s="14">
        <f t="shared" si="29"/>
        <v>0</v>
      </c>
      <c r="AV50" s="14">
        <f t="shared" si="29"/>
        <v>0</v>
      </c>
      <c r="AW50" s="14">
        <f t="shared" si="29"/>
        <v>0</v>
      </c>
      <c r="AX50" s="24">
        <f t="shared" si="30"/>
        <v>4</v>
      </c>
      <c r="AZ50" s="24" t="str">
        <f t="shared" si="31"/>
        <v>A5</v>
      </c>
      <c r="BA50" s="89">
        <f>AN60+AX50</f>
        <v>7</v>
      </c>
      <c r="BC50" s="14">
        <f>SUMIF($AJ$45:$AW$45,"=A*",$AJ50:$AW50)+SUMIF($AI$46:$AI$59,"=A*",$AN$46:$AN$59)</f>
        <v>3</v>
      </c>
      <c r="BD50" s="14">
        <f>SUMIF($AJ$45:$AW$45,"=HB*",$AJ50:$AW50)+SUMIF($AI$46:$AI$59,"=HB*",$AN$46:$AN$59)</f>
        <v>1</v>
      </c>
      <c r="BE50" s="14">
        <f>SUMIF($AJ$45:$AW$45,"=M*",$AJ50:$AW50)+SUMIF($AI$46:$AI$59,"=M*",$AN$46:$AN$59)</f>
        <v>3</v>
      </c>
      <c r="BF50" s="24">
        <f t="shared" si="32"/>
        <v>7</v>
      </c>
      <c r="BH50" s="30"/>
    </row>
    <row r="51" spans="1:60" x14ac:dyDescent="0.3">
      <c r="A51" s="127" t="s">
        <v>405</v>
      </c>
      <c r="B51" s="128">
        <v>0.69791666666666663</v>
      </c>
      <c r="C51" s="132" t="s">
        <v>80</v>
      </c>
      <c r="D51" s="45" t="str">
        <f t="shared" si="33"/>
        <v>4:45 PM AMS</v>
      </c>
      <c r="E51" s="127" t="s">
        <v>307</v>
      </c>
      <c r="F51" s="41">
        <v>0.5625</v>
      </c>
      <c r="G51" s="132" t="s">
        <v>79</v>
      </c>
      <c r="H51" s="45" t="str">
        <f t="shared" si="34"/>
        <v>1:30 PM MMS</v>
      </c>
      <c r="I51" s="127" t="s">
        <v>400</v>
      </c>
      <c r="J51" s="128">
        <v>0.5625</v>
      </c>
      <c r="K51" s="132" t="s">
        <v>74</v>
      </c>
      <c r="L51" s="45" t="str">
        <f t="shared" si="35"/>
        <v>1:30 PM CSDA</v>
      </c>
      <c r="M51" s="127"/>
      <c r="N51" s="131"/>
      <c r="O51" s="129"/>
      <c r="P51" s="45" t="str">
        <f t="shared" si="36"/>
        <v/>
      </c>
      <c r="Q51" s="127" t="s">
        <v>258</v>
      </c>
      <c r="R51" s="128">
        <v>0.64583333333333337</v>
      </c>
      <c r="S51" s="132" t="s">
        <v>80</v>
      </c>
      <c r="T51" s="45" t="str">
        <f t="shared" si="37"/>
        <v>3:30 PM AMS</v>
      </c>
      <c r="U51" s="127" t="s">
        <v>395</v>
      </c>
      <c r="V51" s="128">
        <v>0.61458333333333337</v>
      </c>
      <c r="W51" s="132" t="s">
        <v>79</v>
      </c>
      <c r="X51" s="45" t="str">
        <f t="shared" si="38"/>
        <v>2:45 PM MMS</v>
      </c>
      <c r="Y51" s="127" t="s">
        <v>390</v>
      </c>
      <c r="Z51" s="128">
        <v>0.59375</v>
      </c>
      <c r="AA51" s="132" t="s">
        <v>80</v>
      </c>
      <c r="AB51" s="45" t="str">
        <f t="shared" si="39"/>
        <v>2:15 PM AMS</v>
      </c>
      <c r="AC51" s="127"/>
      <c r="AD51" s="131"/>
      <c r="AE51" s="129"/>
      <c r="AF51" s="45" t="str">
        <f t="shared" si="40"/>
        <v/>
      </c>
      <c r="AG51" s="221"/>
      <c r="AH51" s="218"/>
      <c r="AI51" s="24" t="str">
        <f>AO45</f>
        <v>HB1</v>
      </c>
      <c r="AJ51" s="14">
        <f t="shared" si="29"/>
        <v>0</v>
      </c>
      <c r="AK51" s="14">
        <f t="shared" si="29"/>
        <v>1</v>
      </c>
      <c r="AL51" s="14">
        <f>COUNTIF($A$47:$AE$61,$AI51&amp;" @ "&amp;AL$45)</f>
        <v>0</v>
      </c>
      <c r="AM51" s="14">
        <f>COUNTIF($A$47:$AE$61,$AI51&amp;" @ "&amp;AM$45)</f>
        <v>0</v>
      </c>
      <c r="AN51" s="14">
        <f t="shared" si="29"/>
        <v>0</v>
      </c>
      <c r="AO51" s="14">
        <f t="shared" si="29"/>
        <v>0</v>
      </c>
      <c r="AP51" s="14">
        <f t="shared" si="29"/>
        <v>0</v>
      </c>
      <c r="AQ51" s="14">
        <f t="shared" si="29"/>
        <v>1</v>
      </c>
      <c r="AR51" s="14">
        <f t="shared" si="29"/>
        <v>0</v>
      </c>
      <c r="AS51" s="14">
        <f t="shared" si="29"/>
        <v>0</v>
      </c>
      <c r="AT51" s="14">
        <f t="shared" si="29"/>
        <v>1</v>
      </c>
      <c r="AU51" s="14">
        <f t="shared" si="29"/>
        <v>0</v>
      </c>
      <c r="AV51" s="14">
        <f t="shared" si="29"/>
        <v>0</v>
      </c>
      <c r="AW51" s="14">
        <f t="shared" si="29"/>
        <v>0</v>
      </c>
      <c r="AX51" s="24">
        <f t="shared" si="30"/>
        <v>3</v>
      </c>
      <c r="AZ51" s="24" t="str">
        <f t="shared" si="31"/>
        <v>HB1</v>
      </c>
      <c r="BA51" s="89">
        <f>AO60+AX51</f>
        <v>8</v>
      </c>
      <c r="BC51" s="14">
        <f>SUMIF($AJ$45:$AW$45,"=A*",$AJ51:$AW51)+SUMIF($AI$46:$AI$59,"=A*",$AO$46:$AO$59)</f>
        <v>4</v>
      </c>
      <c r="BD51" s="14">
        <f>SUMIF($AJ$45:$AW$45,"=HB*",$AJ51:$AW51)+SUMIF($AI$46:$AI$59,"=HB*",$AO$46:$AO$59)</f>
        <v>3</v>
      </c>
      <c r="BE51" s="14">
        <f>SUMIF($AJ$45:$AW$45,"=M*",$AJ51:$AW51)+SUMIF($AI$46:$AI$59,"=M*",$AO$46:$AO$59)</f>
        <v>1</v>
      </c>
      <c r="BF51" s="24">
        <f t="shared" si="32"/>
        <v>8</v>
      </c>
      <c r="BH51" s="30"/>
    </row>
    <row r="52" spans="1:60" x14ac:dyDescent="0.3">
      <c r="A52" s="127"/>
      <c r="B52" s="128"/>
      <c r="C52" s="129"/>
      <c r="D52" s="45" t="str">
        <f t="shared" si="33"/>
        <v/>
      </c>
      <c r="E52" s="127" t="s">
        <v>458</v>
      </c>
      <c r="F52" s="128">
        <v>0.59375</v>
      </c>
      <c r="G52" s="132" t="s">
        <v>80</v>
      </c>
      <c r="H52" s="45" t="str">
        <f t="shared" si="34"/>
        <v>2:15 PM AMS</v>
      </c>
      <c r="I52" s="127" t="s">
        <v>402</v>
      </c>
      <c r="J52" s="128">
        <v>0.59375</v>
      </c>
      <c r="K52" s="129" t="s">
        <v>80</v>
      </c>
      <c r="L52" s="45" t="str">
        <f t="shared" si="35"/>
        <v>2:15 PM AMS</v>
      </c>
      <c r="M52" s="127"/>
      <c r="N52" s="131"/>
      <c r="O52" s="129"/>
      <c r="P52" s="45" t="str">
        <f t="shared" si="36"/>
        <v/>
      </c>
      <c r="Q52" s="127" t="s">
        <v>238</v>
      </c>
      <c r="R52" s="131">
        <v>0.69791666666666663</v>
      </c>
      <c r="S52" s="129" t="s">
        <v>80</v>
      </c>
      <c r="T52" s="45" t="str">
        <f t="shared" si="37"/>
        <v>4:45 PM AMS</v>
      </c>
      <c r="U52" s="127" t="s">
        <v>393</v>
      </c>
      <c r="V52" s="128">
        <v>0.59375</v>
      </c>
      <c r="W52" s="132" t="s">
        <v>80</v>
      </c>
      <c r="X52" s="45" t="str">
        <f t="shared" si="38"/>
        <v>2:15 PM AMS</v>
      </c>
      <c r="Y52" s="127" t="s">
        <v>311</v>
      </c>
      <c r="Z52" s="128">
        <v>0.64583333333333337</v>
      </c>
      <c r="AA52" s="132" t="s">
        <v>80</v>
      </c>
      <c r="AB52" s="45" t="str">
        <f t="shared" si="39"/>
        <v>3:30 PM AMS</v>
      </c>
      <c r="AC52" s="127"/>
      <c r="AD52" s="128"/>
      <c r="AE52" s="129"/>
      <c r="AF52" s="45" t="str">
        <f t="shared" si="40"/>
        <v/>
      </c>
      <c r="AG52" s="221"/>
      <c r="AH52" s="218"/>
      <c r="AI52" s="24" t="str">
        <f>AP45</f>
        <v>HB2</v>
      </c>
      <c r="AJ52" s="14">
        <f t="shared" si="29"/>
        <v>0</v>
      </c>
      <c r="AK52" s="14">
        <f t="shared" si="29"/>
        <v>0</v>
      </c>
      <c r="AL52" s="14">
        <f t="shared" si="29"/>
        <v>0</v>
      </c>
      <c r="AM52" s="14">
        <f t="shared" si="29"/>
        <v>0</v>
      </c>
      <c r="AN52" s="14">
        <f t="shared" si="29"/>
        <v>0</v>
      </c>
      <c r="AO52" s="14">
        <f t="shared" si="29"/>
        <v>1</v>
      </c>
      <c r="AP52" s="14">
        <f t="shared" si="29"/>
        <v>0</v>
      </c>
      <c r="AQ52" s="14">
        <f t="shared" si="29"/>
        <v>1</v>
      </c>
      <c r="AR52" s="14">
        <f t="shared" si="29"/>
        <v>0</v>
      </c>
      <c r="AS52" s="14">
        <f t="shared" si="29"/>
        <v>1</v>
      </c>
      <c r="AT52" s="14">
        <f t="shared" si="29"/>
        <v>0</v>
      </c>
      <c r="AU52" s="14">
        <f t="shared" si="29"/>
        <v>0</v>
      </c>
      <c r="AV52" s="14">
        <f t="shared" si="29"/>
        <v>0</v>
      </c>
      <c r="AW52" s="14">
        <f t="shared" si="29"/>
        <v>0</v>
      </c>
      <c r="AX52" s="24">
        <f t="shared" si="30"/>
        <v>3</v>
      </c>
      <c r="AZ52" s="24" t="str">
        <f t="shared" si="31"/>
        <v>HB2</v>
      </c>
      <c r="BA52" s="89">
        <f>AP60+AX52</f>
        <v>8</v>
      </c>
      <c r="BC52" s="14">
        <f>SUMIF($AJ$45:$AW$45,"=A*",$AJ52:$AW52)+SUMIF($AI$46:$AI$59,"=A*",$AP$46:$AP$59)</f>
        <v>4</v>
      </c>
      <c r="BD52" s="14">
        <f>SUMIF($AJ$45:$AW$45,"=HB*",$AJ52:$AW52)+SUMIF($AI$46:$AI$59,"=HB*",$AP$46:$AP$59)</f>
        <v>2</v>
      </c>
      <c r="BE52" s="14">
        <f>SUMIF($AJ$45:$AW$45,"=M*",$AJ52:$AW52)+SUMIF($AI$46:$AI$59,"=M*",$AP$46:$AP$59)</f>
        <v>2</v>
      </c>
      <c r="BF52" s="24">
        <f t="shared" si="32"/>
        <v>8</v>
      </c>
      <c r="BH52" s="30"/>
    </row>
    <row r="53" spans="1:60" x14ac:dyDescent="0.3">
      <c r="A53" s="127"/>
      <c r="B53" s="128"/>
      <c r="C53" s="132"/>
      <c r="D53" s="45" t="str">
        <f t="shared" si="33"/>
        <v/>
      </c>
      <c r="E53" s="127"/>
      <c r="F53" s="41"/>
      <c r="G53" s="132"/>
      <c r="H53" s="45" t="str">
        <f t="shared" si="34"/>
        <v/>
      </c>
      <c r="I53" s="127" t="s">
        <v>247</v>
      </c>
      <c r="J53" s="128">
        <v>0.69791666666666663</v>
      </c>
      <c r="K53" s="132" t="s">
        <v>80</v>
      </c>
      <c r="L53" s="45" t="str">
        <f t="shared" si="35"/>
        <v>4:45 PM AMS</v>
      </c>
      <c r="M53" s="127"/>
      <c r="N53" s="131"/>
      <c r="O53" s="129"/>
      <c r="P53" s="45" t="str">
        <f t="shared" si="36"/>
        <v/>
      </c>
      <c r="Q53" s="127"/>
      <c r="R53" s="131"/>
      <c r="S53" s="129"/>
      <c r="T53" s="45" t="str">
        <f t="shared" si="37"/>
        <v/>
      </c>
      <c r="U53" s="127"/>
      <c r="V53" s="131"/>
      <c r="W53" s="129"/>
      <c r="X53" s="45" t="str">
        <f t="shared" si="38"/>
        <v/>
      </c>
      <c r="Y53" s="127"/>
      <c r="Z53" s="131"/>
      <c r="AA53" s="129"/>
      <c r="AB53" s="45" t="str">
        <f t="shared" si="39"/>
        <v/>
      </c>
      <c r="AC53" s="127"/>
      <c r="AD53" s="131"/>
      <c r="AE53" s="129"/>
      <c r="AF53" s="45" t="str">
        <f t="shared" si="40"/>
        <v/>
      </c>
      <c r="AG53" s="221"/>
      <c r="AH53" s="218"/>
      <c r="AI53" s="24" t="str">
        <f>AQ45</f>
        <v>HB3</v>
      </c>
      <c r="AJ53" s="14">
        <f t="shared" si="29"/>
        <v>1</v>
      </c>
      <c r="AK53" s="14">
        <f t="shared" si="29"/>
        <v>0</v>
      </c>
      <c r="AL53" s="14">
        <f t="shared" si="29"/>
        <v>0</v>
      </c>
      <c r="AM53" s="14">
        <f t="shared" si="29"/>
        <v>0</v>
      </c>
      <c r="AN53" s="14">
        <f t="shared" si="29"/>
        <v>0</v>
      </c>
      <c r="AO53" s="14">
        <f t="shared" si="29"/>
        <v>1</v>
      </c>
      <c r="AP53" s="14">
        <f t="shared" si="29"/>
        <v>0</v>
      </c>
      <c r="AQ53" s="14">
        <f t="shared" si="29"/>
        <v>0</v>
      </c>
      <c r="AR53" s="14">
        <f>COUNTIF($A$47:$AE$61,$AI53&amp;" @ "&amp;AR$45)</f>
        <v>0</v>
      </c>
      <c r="AS53" s="14">
        <f t="shared" si="29"/>
        <v>1</v>
      </c>
      <c r="AT53" s="14">
        <f t="shared" si="29"/>
        <v>0</v>
      </c>
      <c r="AU53" s="14">
        <f t="shared" si="29"/>
        <v>0</v>
      </c>
      <c r="AV53" s="14">
        <f t="shared" si="29"/>
        <v>0</v>
      </c>
      <c r="AW53" s="14">
        <f t="shared" si="29"/>
        <v>0</v>
      </c>
      <c r="AX53" s="24">
        <f t="shared" si="30"/>
        <v>3</v>
      </c>
      <c r="AZ53" s="24" t="str">
        <f t="shared" si="31"/>
        <v>HB3</v>
      </c>
      <c r="BA53" s="89">
        <f>AQ60+AX53</f>
        <v>8</v>
      </c>
      <c r="BC53" s="14">
        <f>SUMIF($AJ$45:$AW$45,"=A*",$AJ53:$AW53)+SUMIF($AI$46:$AI$59,"=A*",$AQ$46:$AQ$59)</f>
        <v>3</v>
      </c>
      <c r="BD53" s="14">
        <f>SUMIF($AJ$45:$AW$45,"=HB*",$AJ53:$AW53)+SUMIF($AI$46:$AI$59,"=HB*",$AQ$46:$AQ$59)</f>
        <v>3</v>
      </c>
      <c r="BE53" s="14">
        <f>SUMIF($AJ$45:$AW$45,"=M*",$AJ53:$AW53)+SUMIF($AI$46:$AI$59,"=M*",$AQ$46:$AQ$59)</f>
        <v>2</v>
      </c>
      <c r="BF53" s="24">
        <f t="shared" si="32"/>
        <v>8</v>
      </c>
      <c r="BH53" s="30"/>
    </row>
    <row r="54" spans="1:60" x14ac:dyDescent="0.3">
      <c r="A54" s="127"/>
      <c r="B54" s="128"/>
      <c r="C54" s="132"/>
      <c r="D54" s="45" t="str">
        <f t="shared" si="33"/>
        <v/>
      </c>
      <c r="E54" s="127"/>
      <c r="F54" s="128"/>
      <c r="G54" s="132"/>
      <c r="H54" s="45" t="str">
        <f t="shared" si="34"/>
        <v/>
      </c>
      <c r="I54" s="127"/>
      <c r="J54" s="131"/>
      <c r="K54" s="132"/>
      <c r="L54" s="45" t="str">
        <f t="shared" si="35"/>
        <v/>
      </c>
      <c r="M54" s="127"/>
      <c r="N54" s="128"/>
      <c r="O54" s="132"/>
      <c r="P54" s="45" t="str">
        <f t="shared" si="36"/>
        <v/>
      </c>
      <c r="Q54" s="127"/>
      <c r="R54" s="128"/>
      <c r="S54" s="129"/>
      <c r="T54" s="45" t="str">
        <f t="shared" si="37"/>
        <v/>
      </c>
      <c r="U54" s="127"/>
      <c r="V54" s="131"/>
      <c r="W54" s="132"/>
      <c r="X54" s="45" t="str">
        <f t="shared" si="38"/>
        <v/>
      </c>
      <c r="Y54" s="127"/>
      <c r="Z54" s="131"/>
      <c r="AA54" s="132"/>
      <c r="AB54" s="45" t="str">
        <f t="shared" si="39"/>
        <v/>
      </c>
      <c r="AC54" s="127"/>
      <c r="AD54" s="131"/>
      <c r="AE54" s="129"/>
      <c r="AF54" s="45" t="str">
        <f t="shared" si="40"/>
        <v/>
      </c>
      <c r="AG54" s="221"/>
      <c r="AH54" s="218"/>
      <c r="AI54" s="24" t="str">
        <f>AR45</f>
        <v>M1</v>
      </c>
      <c r="AJ54" s="14">
        <f t="shared" si="29"/>
        <v>0</v>
      </c>
      <c r="AK54" s="14">
        <f t="shared" si="29"/>
        <v>0</v>
      </c>
      <c r="AL54" s="14">
        <f t="shared" si="29"/>
        <v>1</v>
      </c>
      <c r="AM54" s="14">
        <f t="shared" si="29"/>
        <v>0</v>
      </c>
      <c r="AN54" s="14">
        <f t="shared" si="29"/>
        <v>0</v>
      </c>
      <c r="AO54" s="14">
        <f t="shared" si="29"/>
        <v>0</v>
      </c>
      <c r="AP54" s="14">
        <f t="shared" si="29"/>
        <v>0</v>
      </c>
      <c r="AQ54" s="14">
        <f t="shared" si="29"/>
        <v>0</v>
      </c>
      <c r="AR54" s="14">
        <f t="shared" si="29"/>
        <v>0</v>
      </c>
      <c r="AS54" s="14">
        <f t="shared" si="29"/>
        <v>1</v>
      </c>
      <c r="AT54" s="14">
        <f t="shared" si="29"/>
        <v>1</v>
      </c>
      <c r="AU54" s="14">
        <f t="shared" si="29"/>
        <v>0</v>
      </c>
      <c r="AV54" s="14">
        <f t="shared" si="29"/>
        <v>0</v>
      </c>
      <c r="AW54" s="14">
        <f t="shared" si="29"/>
        <v>0</v>
      </c>
      <c r="AX54" s="24">
        <f t="shared" si="30"/>
        <v>3</v>
      </c>
      <c r="AZ54" s="24" t="str">
        <f t="shared" si="31"/>
        <v>M1</v>
      </c>
      <c r="BA54" s="89">
        <f>AR60+AX54</f>
        <v>7</v>
      </c>
      <c r="BC54" s="14">
        <f>SUMIF($AJ$45:$AW$45,"=A*",$AJ54:$AW54)+SUMIF($AI$46:$AI$59,"=A*",$AR$46:$AR$59)</f>
        <v>5</v>
      </c>
      <c r="BD54" s="14">
        <f>SUMIF($AJ$45:$AW$45,"=HB*",$AJ54:$AW54)+SUMIF($AI$46:$AI$59,"=HB*",$AR$46:$AR$59)</f>
        <v>0</v>
      </c>
      <c r="BE54" s="14">
        <f>SUMIF($AJ$45:$AW$45,"=M*",$AJ54:$AW54)+SUMIF($AI$46:$AI$59,"=M*",$AR$46:$AR$59)</f>
        <v>2</v>
      </c>
      <c r="BF54" s="24">
        <f t="shared" si="32"/>
        <v>7</v>
      </c>
      <c r="BH54" s="30"/>
    </row>
    <row r="55" spans="1:60" x14ac:dyDescent="0.3">
      <c r="A55" s="127"/>
      <c r="B55" s="128"/>
      <c r="C55" s="132"/>
      <c r="D55" s="45" t="str">
        <f t="shared" ref="D55:D59" si="41">IF(B55="","",TEXT(B55,"h:mm AM/PM")&amp;" "&amp;C55)</f>
        <v/>
      </c>
      <c r="E55" s="127"/>
      <c r="F55" s="128"/>
      <c r="G55" s="132"/>
      <c r="H55" s="45" t="str">
        <f t="shared" si="34"/>
        <v/>
      </c>
      <c r="I55" s="127"/>
      <c r="J55" s="128"/>
      <c r="K55" s="132"/>
      <c r="L55" s="45" t="str">
        <f t="shared" si="35"/>
        <v/>
      </c>
      <c r="M55" s="127"/>
      <c r="N55" s="128"/>
      <c r="O55" s="132"/>
      <c r="P55" s="45" t="str">
        <f t="shared" si="36"/>
        <v/>
      </c>
      <c r="Q55" s="127"/>
      <c r="R55" s="131"/>
      <c r="S55" s="129"/>
      <c r="T55" s="45" t="str">
        <f t="shared" si="37"/>
        <v/>
      </c>
      <c r="U55" s="127"/>
      <c r="V55" s="131"/>
      <c r="W55" s="129"/>
      <c r="X55" s="45" t="str">
        <f t="shared" si="38"/>
        <v/>
      </c>
      <c r="Y55" s="127"/>
      <c r="Z55" s="128"/>
      <c r="AA55" s="129"/>
      <c r="AB55" s="45" t="str">
        <f t="shared" si="39"/>
        <v/>
      </c>
      <c r="AC55" s="127"/>
      <c r="AD55" s="131"/>
      <c r="AE55" s="132"/>
      <c r="AF55" s="45" t="str">
        <f t="shared" si="40"/>
        <v/>
      </c>
      <c r="AG55" s="221"/>
      <c r="AH55" s="218"/>
      <c r="AI55" s="24" t="str">
        <f>AS45</f>
        <v>M2</v>
      </c>
      <c r="AJ55" s="14">
        <f t="shared" si="29"/>
        <v>1</v>
      </c>
      <c r="AK55" s="14">
        <f t="shared" si="29"/>
        <v>1</v>
      </c>
      <c r="AL55" s="14">
        <f t="shared" si="29"/>
        <v>0</v>
      </c>
      <c r="AM55" s="14">
        <f t="shared" si="29"/>
        <v>0</v>
      </c>
      <c r="AN55" s="14">
        <f t="shared" si="29"/>
        <v>1</v>
      </c>
      <c r="AO55" s="14">
        <f t="shared" si="29"/>
        <v>0</v>
      </c>
      <c r="AP55" s="14">
        <f t="shared" si="29"/>
        <v>0</v>
      </c>
      <c r="AQ55" s="14">
        <f t="shared" si="29"/>
        <v>0</v>
      </c>
      <c r="AR55" s="14">
        <f t="shared" si="29"/>
        <v>0</v>
      </c>
      <c r="AS55" s="14">
        <f t="shared" si="29"/>
        <v>0</v>
      </c>
      <c r="AT55" s="14">
        <f t="shared" si="29"/>
        <v>0</v>
      </c>
      <c r="AU55" s="14">
        <f t="shared" si="29"/>
        <v>0</v>
      </c>
      <c r="AV55" s="14">
        <f t="shared" si="29"/>
        <v>0</v>
      </c>
      <c r="AW55" s="14">
        <f t="shared" si="29"/>
        <v>0</v>
      </c>
      <c r="AX55" s="24">
        <f t="shared" si="30"/>
        <v>3</v>
      </c>
      <c r="AZ55" s="24" t="str">
        <f t="shared" si="31"/>
        <v>M2</v>
      </c>
      <c r="BA55" s="89">
        <f>AS60+AX55</f>
        <v>7</v>
      </c>
      <c r="BC55" s="14">
        <f>SUMIF($AJ$45:$AW$45,"=A*",$AJ55:$AW55)+SUMIF($AI$46:$AI$59,"=A*",$AS$46:$AS$59)</f>
        <v>3</v>
      </c>
      <c r="BD55" s="14">
        <f>SUMIF($AJ$45:$AW$45,"=HB*",$AJ55:$AW55)+SUMIF($AI$46:$AI$59,"=HB*",$AS$46:$AS$59)</f>
        <v>2</v>
      </c>
      <c r="BE55" s="14">
        <f>SUMIF($AJ$45:$AW$45,"=M*",$AJ55:$AW55)+SUMIF($AI$46:$AI$59,"=M*",$AS$46:$AS$59)</f>
        <v>2</v>
      </c>
      <c r="BF55" s="24">
        <f t="shared" si="32"/>
        <v>7</v>
      </c>
      <c r="BH55" s="30"/>
    </row>
    <row r="56" spans="1:60" x14ac:dyDescent="0.3">
      <c r="A56" s="208" t="s">
        <v>374</v>
      </c>
      <c r="B56" s="128"/>
      <c r="C56" s="129"/>
      <c r="D56" s="45" t="str">
        <f t="shared" si="41"/>
        <v/>
      </c>
      <c r="E56" s="127"/>
      <c r="F56" s="128"/>
      <c r="G56" s="129"/>
      <c r="H56" s="45" t="str">
        <f t="shared" si="34"/>
        <v/>
      </c>
      <c r="I56" s="127"/>
      <c r="J56" s="128"/>
      <c r="K56" s="130"/>
      <c r="L56" s="45" t="str">
        <f t="shared" si="35"/>
        <v/>
      </c>
      <c r="M56" s="208" t="s">
        <v>374</v>
      </c>
      <c r="N56" s="128"/>
      <c r="O56" s="129"/>
      <c r="P56" s="45" t="str">
        <f t="shared" si="36"/>
        <v/>
      </c>
      <c r="Q56" s="127"/>
      <c r="R56" s="128"/>
      <c r="S56" s="132"/>
      <c r="T56" s="45" t="str">
        <f t="shared" si="37"/>
        <v/>
      </c>
      <c r="U56" s="127"/>
      <c r="V56" s="128"/>
      <c r="W56" s="132"/>
      <c r="X56" s="45" t="str">
        <f t="shared" si="38"/>
        <v/>
      </c>
      <c r="Y56" s="127"/>
      <c r="Z56" s="128"/>
      <c r="AA56" s="132"/>
      <c r="AB56" s="45" t="str">
        <f t="shared" si="39"/>
        <v/>
      </c>
      <c r="AC56" s="127"/>
      <c r="AD56" s="128"/>
      <c r="AE56" s="132"/>
      <c r="AF56" s="45" t="str">
        <f t="shared" si="40"/>
        <v/>
      </c>
      <c r="AG56" s="221"/>
      <c r="AH56" s="218"/>
      <c r="AI56" s="24" t="str">
        <f>AT45</f>
        <v>M3</v>
      </c>
      <c r="AJ56" s="14">
        <f t="shared" si="29"/>
        <v>0</v>
      </c>
      <c r="AK56" s="14">
        <f t="shared" si="29"/>
        <v>0</v>
      </c>
      <c r="AL56" s="14">
        <f t="shared" si="29"/>
        <v>1</v>
      </c>
      <c r="AM56" s="14">
        <f t="shared" si="29"/>
        <v>0</v>
      </c>
      <c r="AN56" s="14">
        <f t="shared" si="29"/>
        <v>0</v>
      </c>
      <c r="AO56" s="14">
        <f t="shared" si="29"/>
        <v>0</v>
      </c>
      <c r="AP56" s="14">
        <f t="shared" si="29"/>
        <v>1</v>
      </c>
      <c r="AQ56" s="14">
        <f t="shared" si="29"/>
        <v>1</v>
      </c>
      <c r="AR56" s="14">
        <f t="shared" si="29"/>
        <v>0</v>
      </c>
      <c r="AS56" s="14">
        <f t="shared" si="29"/>
        <v>1</v>
      </c>
      <c r="AT56" s="14">
        <f t="shared" si="29"/>
        <v>0</v>
      </c>
      <c r="AU56" s="14">
        <f t="shared" si="29"/>
        <v>0</v>
      </c>
      <c r="AV56" s="14">
        <f t="shared" si="29"/>
        <v>0</v>
      </c>
      <c r="AW56" s="14">
        <f t="shared" si="29"/>
        <v>0</v>
      </c>
      <c r="AX56" s="24">
        <f t="shared" si="30"/>
        <v>4</v>
      </c>
      <c r="AZ56" s="24" t="str">
        <f t="shared" si="31"/>
        <v>M3</v>
      </c>
      <c r="BA56" s="89">
        <f>AT60+AX56</f>
        <v>7</v>
      </c>
      <c r="BC56" s="14">
        <f>SUMIF($AJ$45:$AW$45,"=A*",$AJ56:$AW56)+SUMIF($AI$46:$AI$59,"=A*",$AT$46:$AT$59)</f>
        <v>2</v>
      </c>
      <c r="BD56" s="14">
        <f>SUMIF($AJ$45:$AW$45,"=HB*",$AJ56:$AW56)+SUMIF($AI$46:$AI$59,"=HB*",$AT$46:$AT$59)</f>
        <v>3</v>
      </c>
      <c r="BE56" s="14">
        <f>SUMIF($AJ$45:$AW$45,"=M*",$AJ56:$AW56)+SUMIF($AI$46:$AI$59,"=M*",$AT$46:$AT$59)</f>
        <v>2</v>
      </c>
      <c r="BF56" s="24">
        <f t="shared" si="32"/>
        <v>7</v>
      </c>
      <c r="BH56" s="30"/>
    </row>
    <row r="57" spans="1:60" x14ac:dyDescent="0.3">
      <c r="A57" s="209" t="s">
        <v>54</v>
      </c>
      <c r="B57" s="128"/>
      <c r="C57" s="129"/>
      <c r="D57" s="45" t="str">
        <f t="shared" si="41"/>
        <v/>
      </c>
      <c r="E57" s="127"/>
      <c r="F57" s="128"/>
      <c r="G57" s="129"/>
      <c r="H57" s="45" t="str">
        <f t="shared" si="34"/>
        <v/>
      </c>
      <c r="I57" s="127"/>
      <c r="J57" s="128"/>
      <c r="K57" s="129"/>
      <c r="L57" s="45" t="str">
        <f t="shared" si="35"/>
        <v/>
      </c>
      <c r="M57" s="127" t="s">
        <v>13</v>
      </c>
      <c r="N57" s="128"/>
      <c r="O57" s="129"/>
      <c r="P57" s="45" t="str">
        <f t="shared" si="36"/>
        <v/>
      </c>
      <c r="Q57" s="127"/>
      <c r="R57" s="128"/>
      <c r="S57" s="129"/>
      <c r="T57" s="45" t="str">
        <f t="shared" si="37"/>
        <v/>
      </c>
      <c r="U57" s="127"/>
      <c r="V57" s="128"/>
      <c r="W57" s="129"/>
      <c r="X57" s="45" t="str">
        <f t="shared" si="38"/>
        <v/>
      </c>
      <c r="Y57" s="127"/>
      <c r="Z57" s="128"/>
      <c r="AA57" s="129"/>
      <c r="AB57" s="45" t="str">
        <f t="shared" si="39"/>
        <v/>
      </c>
      <c r="AC57" s="127"/>
      <c r="AD57" s="128"/>
      <c r="AE57" s="132"/>
      <c r="AF57" s="45" t="str">
        <f t="shared" si="40"/>
        <v/>
      </c>
      <c r="AG57" s="221"/>
      <c r="AH57" s="218"/>
      <c r="AI57" s="24" t="str">
        <f>AU45</f>
        <v>-</v>
      </c>
      <c r="AJ57" s="14">
        <f t="shared" si="29"/>
        <v>0</v>
      </c>
      <c r="AK57" s="14">
        <f t="shared" si="29"/>
        <v>0</v>
      </c>
      <c r="AL57" s="14">
        <f t="shared" si="29"/>
        <v>0</v>
      </c>
      <c r="AM57" s="14">
        <f t="shared" si="29"/>
        <v>0</v>
      </c>
      <c r="AN57" s="14">
        <f t="shared" si="29"/>
        <v>0</v>
      </c>
      <c r="AO57" s="14">
        <f t="shared" si="29"/>
        <v>0</v>
      </c>
      <c r="AP57" s="14">
        <f t="shared" si="29"/>
        <v>0</v>
      </c>
      <c r="AQ57" s="14">
        <f t="shared" si="29"/>
        <v>0</v>
      </c>
      <c r="AR57" s="14">
        <f t="shared" si="29"/>
        <v>0</v>
      </c>
      <c r="AS57" s="14">
        <f t="shared" si="29"/>
        <v>0</v>
      </c>
      <c r="AT57" s="14">
        <f>COUNTIF($A$47:$AE$61,$AI57&amp;" @ "&amp;AT$45)</f>
        <v>0</v>
      </c>
      <c r="AU57" s="14">
        <f t="shared" si="29"/>
        <v>0</v>
      </c>
      <c r="AV57" s="14">
        <f t="shared" si="29"/>
        <v>0</v>
      </c>
      <c r="AW57" s="14">
        <f t="shared" si="29"/>
        <v>0</v>
      </c>
      <c r="AX57" s="24">
        <f t="shared" si="30"/>
        <v>0</v>
      </c>
      <c r="AZ57" s="24" t="str">
        <f t="shared" si="31"/>
        <v>-</v>
      </c>
      <c r="BA57" s="89">
        <f>AU60+AX57</f>
        <v>0</v>
      </c>
      <c r="BC57" s="14">
        <f>SUMIF($AJ$45:$AW$45,"=A*",$AJ57:$AW57)+SUMIF($AI$46:$AI$59,"=A*",$AU$46:$AU$59)</f>
        <v>0</v>
      </c>
      <c r="BD57" s="14">
        <f>SUMIF($AJ$45:$AW$45,"=HB*",$AJ57:$AW57)+SUMIF($AI$46:$AI$59,"=HB*",$AU$46:$AU$59)</f>
        <v>0</v>
      </c>
      <c r="BE57" s="14">
        <f>SUMIF($AJ$45:$AW$45,"=M*",$AJ57:$AW57)+SUMIF($AI$46:$AI$59,"=M*",$AU$46:$AU$59)</f>
        <v>0</v>
      </c>
      <c r="BF57" s="24">
        <f t="shared" si="32"/>
        <v>0</v>
      </c>
      <c r="BH57" s="30"/>
    </row>
    <row r="58" spans="1:60" x14ac:dyDescent="0.3">
      <c r="A58" s="127" t="s">
        <v>55</v>
      </c>
      <c r="B58" s="128"/>
      <c r="C58" s="129"/>
      <c r="D58" s="45" t="str">
        <f t="shared" si="41"/>
        <v/>
      </c>
      <c r="E58" s="127"/>
      <c r="F58" s="128"/>
      <c r="G58" s="129"/>
      <c r="H58" s="45" t="str">
        <f t="shared" si="34"/>
        <v/>
      </c>
      <c r="I58" s="127"/>
      <c r="J58" s="128"/>
      <c r="K58" s="129"/>
      <c r="L58" s="45" t="str">
        <f t="shared" si="35"/>
        <v/>
      </c>
      <c r="M58" s="127"/>
      <c r="N58" s="128"/>
      <c r="O58" s="129"/>
      <c r="P58" s="45" t="str">
        <f t="shared" si="36"/>
        <v/>
      </c>
      <c r="Q58" s="127"/>
      <c r="R58" s="128"/>
      <c r="S58" s="129"/>
      <c r="T58" s="45" t="str">
        <f t="shared" si="37"/>
        <v/>
      </c>
      <c r="U58" s="127"/>
      <c r="V58" s="128"/>
      <c r="W58" s="129"/>
      <c r="X58" s="45" t="str">
        <f t="shared" si="38"/>
        <v/>
      </c>
      <c r="Y58" s="127"/>
      <c r="Z58" s="128"/>
      <c r="AA58" s="129"/>
      <c r="AB58" s="45" t="str">
        <f t="shared" si="39"/>
        <v/>
      </c>
      <c r="AC58" s="127"/>
      <c r="AD58" s="130"/>
      <c r="AE58" s="129"/>
      <c r="AF58" s="45" t="str">
        <f t="shared" ref="AF58:AF59" si="42">IF(AD58="","",TEXT(AD58,"h:mm AM/PM")&amp;" "&amp;AE58)</f>
        <v/>
      </c>
      <c r="AG58" s="221"/>
      <c r="AH58" s="218"/>
      <c r="AI58" s="24" t="str">
        <f>AV45</f>
        <v>-</v>
      </c>
      <c r="AJ58" s="14">
        <f t="shared" si="29"/>
        <v>0</v>
      </c>
      <c r="AK58" s="14">
        <f t="shared" si="29"/>
        <v>0</v>
      </c>
      <c r="AL58" s="14">
        <f t="shared" si="29"/>
        <v>0</v>
      </c>
      <c r="AM58" s="14">
        <f t="shared" si="29"/>
        <v>0</v>
      </c>
      <c r="AN58" s="14">
        <f t="shared" si="29"/>
        <v>0</v>
      </c>
      <c r="AO58" s="14">
        <f t="shared" si="29"/>
        <v>0</v>
      </c>
      <c r="AP58" s="14">
        <f t="shared" si="29"/>
        <v>0</v>
      </c>
      <c r="AQ58" s="14">
        <f t="shared" si="29"/>
        <v>0</v>
      </c>
      <c r="AR58" s="14">
        <f t="shared" si="29"/>
        <v>0</v>
      </c>
      <c r="AS58" s="14">
        <f t="shared" si="29"/>
        <v>0</v>
      </c>
      <c r="AT58" s="14">
        <f>COUNTIF($A$47:$AE$61,$AI58&amp;" @ "&amp;AT$45)</f>
        <v>0</v>
      </c>
      <c r="AU58" s="14">
        <f t="shared" si="29"/>
        <v>0</v>
      </c>
      <c r="AV58" s="14">
        <f t="shared" si="29"/>
        <v>0</v>
      </c>
      <c r="AW58" s="14">
        <f t="shared" si="29"/>
        <v>0</v>
      </c>
      <c r="AX58" s="24">
        <f t="shared" si="30"/>
        <v>0</v>
      </c>
      <c r="AZ58" s="24" t="str">
        <f t="shared" si="31"/>
        <v>-</v>
      </c>
      <c r="BA58" s="89">
        <f>AV60+AX58</f>
        <v>0</v>
      </c>
      <c r="BC58" s="14">
        <f>SUMIF($AJ$45:$AW$45,"=A*",$AJ58:$AW58)+SUMIF($AI$46:$AI$59,"=A*",$AV$46:$AV$59)</f>
        <v>0</v>
      </c>
      <c r="BD58" s="14">
        <f>SUMIF($AJ$45:$AW$45,"=HB*",$AJ58:$AW58)+SUMIF($AI$46:$AI$59,"=HB*",$AV$46:$AV$59)</f>
        <v>0</v>
      </c>
      <c r="BE58" s="14">
        <f>SUMIF($AJ$45:$AW$45,"=M*",$AJ58:$AW58)+SUMIF($AI$46:$AI$59,"=M*",$AV$46:$AV$59)</f>
        <v>0</v>
      </c>
      <c r="BF58" s="24">
        <f t="shared" si="32"/>
        <v>0</v>
      </c>
      <c r="BH58" s="30"/>
    </row>
    <row r="59" spans="1:60" x14ac:dyDescent="0.3">
      <c r="A59" s="127"/>
      <c r="B59" s="128"/>
      <c r="C59" s="129"/>
      <c r="D59" s="45" t="str">
        <f t="shared" si="41"/>
        <v/>
      </c>
      <c r="E59" s="127"/>
      <c r="F59" s="128"/>
      <c r="G59" s="129"/>
      <c r="H59" s="45" t="str">
        <f t="shared" si="34"/>
        <v/>
      </c>
      <c r="I59" s="127"/>
      <c r="J59" s="128"/>
      <c r="K59" s="129"/>
      <c r="L59" s="45" t="str">
        <f t="shared" si="35"/>
        <v/>
      </c>
      <c r="M59" s="127"/>
      <c r="N59" s="128"/>
      <c r="O59" s="129"/>
      <c r="P59" s="45" t="str">
        <f t="shared" si="36"/>
        <v/>
      </c>
      <c r="Q59" s="127"/>
      <c r="R59" s="128"/>
      <c r="S59" s="129"/>
      <c r="T59" s="45" t="str">
        <f t="shared" si="37"/>
        <v/>
      </c>
      <c r="U59" s="127"/>
      <c r="V59" s="128"/>
      <c r="W59" s="129"/>
      <c r="X59" s="45" t="str">
        <f t="shared" si="38"/>
        <v/>
      </c>
      <c r="Y59" s="127"/>
      <c r="Z59" s="128"/>
      <c r="AA59" s="132"/>
      <c r="AB59" s="45" t="str">
        <f t="shared" si="39"/>
        <v/>
      </c>
      <c r="AC59" s="127"/>
      <c r="AD59" s="130"/>
      <c r="AE59" s="129"/>
      <c r="AF59" s="45" t="str">
        <f t="shared" si="42"/>
        <v/>
      </c>
      <c r="AG59" s="221"/>
      <c r="AH59" s="218"/>
      <c r="AI59" s="24" t="str">
        <f>AW45</f>
        <v>-</v>
      </c>
      <c r="AJ59" s="14">
        <f t="shared" si="29"/>
        <v>0</v>
      </c>
      <c r="AK59" s="14">
        <f t="shared" si="29"/>
        <v>0</v>
      </c>
      <c r="AL59" s="14">
        <f t="shared" si="29"/>
        <v>0</v>
      </c>
      <c r="AM59" s="14">
        <f t="shared" si="29"/>
        <v>0</v>
      </c>
      <c r="AN59" s="14">
        <f t="shared" si="29"/>
        <v>0</v>
      </c>
      <c r="AO59" s="14">
        <f t="shared" si="29"/>
        <v>0</v>
      </c>
      <c r="AP59" s="14">
        <f t="shared" si="29"/>
        <v>0</v>
      </c>
      <c r="AQ59" s="14">
        <f t="shared" si="29"/>
        <v>0</v>
      </c>
      <c r="AR59" s="14">
        <f t="shared" si="29"/>
        <v>0</v>
      </c>
      <c r="AS59" s="14">
        <f t="shared" si="29"/>
        <v>0</v>
      </c>
      <c r="AT59" s="14">
        <f>COUNTIF($A$47:$AE$61,$AI59&amp;" @ "&amp;AT$45)</f>
        <v>0</v>
      </c>
      <c r="AU59" s="14">
        <f t="shared" si="29"/>
        <v>0</v>
      </c>
      <c r="AV59" s="14">
        <f t="shared" si="29"/>
        <v>0</v>
      </c>
      <c r="AW59" s="14">
        <f t="shared" si="29"/>
        <v>0</v>
      </c>
      <c r="AX59" s="24">
        <f t="shared" si="30"/>
        <v>0</v>
      </c>
      <c r="AZ59" s="24" t="str">
        <f t="shared" si="31"/>
        <v>-</v>
      </c>
      <c r="BA59" s="89">
        <f>AW60+AX59</f>
        <v>0</v>
      </c>
      <c r="BC59" s="14">
        <f>SUMIF($AJ$45:$AW$45,"=A*",$AJ59:$AW59)+SUMIF($AI$46:$AI$59,"=A*",$AW$46:$AW$59)</f>
        <v>0</v>
      </c>
      <c r="BD59" s="14">
        <f>SUMIF($AJ$45:$AW$45,"=HB*",$AJ59:$AW59)+SUMIF($AI$46:$AI$59,"=HB*",$AW$46:$AW$59)</f>
        <v>0</v>
      </c>
      <c r="BE59" s="14">
        <f>SUMIF($AJ$45:$AW$45,"=M*",$AJ59:$AW59)+SUMIF($AI$46:$AI$59,"=M*",$AW$46:$AW$59)</f>
        <v>0</v>
      </c>
      <c r="BF59" s="24">
        <f t="shared" si="32"/>
        <v>0</v>
      </c>
      <c r="BH59" s="30"/>
    </row>
    <row r="60" spans="1:60" x14ac:dyDescent="0.3">
      <c r="A60" s="127"/>
      <c r="B60" s="130"/>
      <c r="C60" s="129"/>
      <c r="D60" s="45" t="str">
        <f>IF(B60="","",TEXT(B60,"h:mm AM/PM")&amp;" "&amp;C60)</f>
        <v/>
      </c>
      <c r="E60" s="127"/>
      <c r="F60" s="130"/>
      <c r="G60" s="129"/>
      <c r="H60" s="45" t="str">
        <f t="shared" si="34"/>
        <v/>
      </c>
      <c r="I60" s="127"/>
      <c r="J60" s="130"/>
      <c r="K60" s="129"/>
      <c r="L60" s="45" t="str">
        <f t="shared" si="35"/>
        <v/>
      </c>
      <c r="M60" s="127"/>
      <c r="N60" s="130"/>
      <c r="O60" s="129"/>
      <c r="P60" s="45" t="str">
        <f t="shared" si="36"/>
        <v/>
      </c>
      <c r="Q60" s="127"/>
      <c r="R60" s="130"/>
      <c r="S60" s="129"/>
      <c r="T60" s="45" t="str">
        <f t="shared" si="37"/>
        <v/>
      </c>
      <c r="U60" s="127"/>
      <c r="V60" s="130"/>
      <c r="W60" s="129"/>
      <c r="X60" s="45" t="str">
        <f t="shared" si="38"/>
        <v/>
      </c>
      <c r="Y60" s="127"/>
      <c r="Z60" s="130"/>
      <c r="AA60" s="129"/>
      <c r="AB60" s="45" t="str">
        <f t="shared" si="39"/>
        <v/>
      </c>
      <c r="AC60" s="127"/>
      <c r="AD60" s="130"/>
      <c r="AE60" s="129"/>
      <c r="AF60" s="45" t="str">
        <f>IF(AD60="","",TEXT(AD60,"h:mm AM/PM")&amp;" "&amp;AE60)</f>
        <v/>
      </c>
      <c r="AG60" s="221"/>
      <c r="AH60" s="30"/>
      <c r="AI60" s="24"/>
      <c r="AJ60" s="24">
        <f t="shared" ref="AJ60:AW60" si="43">SUM(AJ46:AJ59)</f>
        <v>3</v>
      </c>
      <c r="AK60" s="24">
        <f t="shared" si="43"/>
        <v>2</v>
      </c>
      <c r="AL60" s="24">
        <f t="shared" si="43"/>
        <v>3</v>
      </c>
      <c r="AM60" s="24">
        <f t="shared" si="43"/>
        <v>3</v>
      </c>
      <c r="AN60" s="24">
        <f t="shared" si="43"/>
        <v>3</v>
      </c>
      <c r="AO60" s="24">
        <f t="shared" si="43"/>
        <v>5</v>
      </c>
      <c r="AP60" s="24">
        <f t="shared" si="43"/>
        <v>5</v>
      </c>
      <c r="AQ60" s="24">
        <f t="shared" si="43"/>
        <v>5</v>
      </c>
      <c r="AR60" s="24">
        <f t="shared" si="43"/>
        <v>4</v>
      </c>
      <c r="AS60" s="24">
        <f t="shared" si="43"/>
        <v>4</v>
      </c>
      <c r="AT60" s="24">
        <f t="shared" si="43"/>
        <v>3</v>
      </c>
      <c r="AU60" s="24">
        <f t="shared" si="43"/>
        <v>0</v>
      </c>
      <c r="AV60" s="24">
        <f t="shared" si="43"/>
        <v>0</v>
      </c>
      <c r="AW60" s="24">
        <f t="shared" si="43"/>
        <v>0</v>
      </c>
      <c r="AX60" s="24">
        <f t="shared" si="30"/>
        <v>40</v>
      </c>
      <c r="BA60" s="89">
        <f>SUM(BA46:BA59)</f>
        <v>80</v>
      </c>
      <c r="BC60" s="24">
        <f>SUM(BC46:BC59)</f>
        <v>35</v>
      </c>
      <c r="BD60" s="24">
        <f>SUM(BD46:BD59)</f>
        <v>24</v>
      </c>
      <c r="BE60" s="24">
        <f>SUM(BE46:BE59)</f>
        <v>21</v>
      </c>
      <c r="BF60" s="24">
        <f>SUM(BF46:BF59)</f>
        <v>80</v>
      </c>
      <c r="BH60" s="30"/>
    </row>
    <row r="61" spans="1:60" ht="15" thickBot="1" x14ac:dyDescent="0.35">
      <c r="A61" s="134"/>
      <c r="B61" s="135"/>
      <c r="C61" s="136"/>
      <c r="D61" s="97" t="str">
        <f>IF(B61="","",TEXT(B61,"h:mm AM/PM")&amp;" "&amp;C61)</f>
        <v/>
      </c>
      <c r="E61" s="134"/>
      <c r="F61" s="135"/>
      <c r="G61" s="136"/>
      <c r="H61" s="97" t="str">
        <f t="shared" si="34"/>
        <v/>
      </c>
      <c r="I61" s="134"/>
      <c r="J61" s="135"/>
      <c r="K61" s="135"/>
      <c r="L61" s="97" t="str">
        <f t="shared" si="35"/>
        <v/>
      </c>
      <c r="M61" s="134"/>
      <c r="N61" s="135"/>
      <c r="O61" s="136"/>
      <c r="P61" s="97" t="str">
        <f t="shared" si="36"/>
        <v/>
      </c>
      <c r="Q61" s="134"/>
      <c r="R61" s="135"/>
      <c r="S61" s="136"/>
      <c r="T61" s="97" t="str">
        <f t="shared" si="37"/>
        <v/>
      </c>
      <c r="U61" s="134"/>
      <c r="V61" s="135"/>
      <c r="W61" s="136"/>
      <c r="X61" s="97" t="str">
        <f t="shared" si="38"/>
        <v/>
      </c>
      <c r="Y61" s="134"/>
      <c r="Z61" s="135"/>
      <c r="AA61" s="136"/>
      <c r="AB61" s="97" t="str">
        <f t="shared" si="39"/>
        <v/>
      </c>
      <c r="AC61" s="134"/>
      <c r="AD61" s="135"/>
      <c r="AE61" s="136"/>
      <c r="AF61" s="97" t="str">
        <f>IF(AD61="","",TEXT(AD61,"h:mm AM/PM")&amp;" "&amp;AE61)</f>
        <v/>
      </c>
      <c r="AG61" s="222"/>
      <c r="AH61" s="31"/>
      <c r="AI61" s="15"/>
      <c r="AJ61" s="15"/>
      <c r="AK61" s="15"/>
      <c r="AL61" s="15"/>
      <c r="AM61" s="15"/>
      <c r="AN61" s="15"/>
      <c r="AO61" s="15"/>
      <c r="AP61" s="15"/>
      <c r="AQ61" s="15"/>
      <c r="AR61" s="15"/>
      <c r="AS61" s="15"/>
      <c r="AT61" s="16"/>
      <c r="AU61" s="16"/>
      <c r="AV61" s="16"/>
      <c r="AW61" s="16"/>
      <c r="AX61" s="16"/>
      <c r="AY61" s="15"/>
      <c r="AZ61" s="27"/>
      <c r="BA61" s="27"/>
      <c r="BB61" s="15"/>
      <c r="BC61" s="15"/>
      <c r="BD61" s="15"/>
      <c r="BE61" s="15"/>
      <c r="BF61" s="15"/>
      <c r="BG61" s="15"/>
      <c r="BH61" s="30"/>
    </row>
    <row r="62" spans="1:60" x14ac:dyDescent="0.3">
      <c r="A62" s="109" t="s">
        <v>234</v>
      </c>
      <c r="B62" s="49"/>
      <c r="C62" s="59"/>
      <c r="D62" s="49"/>
      <c r="E62" s="73"/>
      <c r="F62" s="49"/>
      <c r="G62" s="59"/>
      <c r="H62" s="49"/>
      <c r="I62" s="73"/>
      <c r="J62" s="49"/>
      <c r="K62" s="59"/>
      <c r="L62" s="49"/>
      <c r="M62" s="73"/>
      <c r="N62" s="49"/>
      <c r="O62" s="59"/>
      <c r="P62" s="49"/>
      <c r="Q62" s="73"/>
      <c r="R62" s="49"/>
      <c r="S62" s="59"/>
      <c r="T62" s="49"/>
      <c r="U62" s="73"/>
      <c r="V62" s="49"/>
      <c r="W62" s="59"/>
      <c r="X62" s="49"/>
      <c r="Y62" s="73"/>
      <c r="Z62" s="49"/>
      <c r="AA62" s="59"/>
      <c r="AB62" s="49"/>
      <c r="AC62" s="73"/>
      <c r="AD62" s="49"/>
      <c r="AE62" s="59"/>
      <c r="AF62" s="65"/>
      <c r="AG62" s="103"/>
      <c r="AH62" s="35"/>
      <c r="AI62" s="36"/>
      <c r="AJ62" s="36"/>
      <c r="AK62" s="36"/>
      <c r="AL62" s="36"/>
      <c r="AM62" s="36"/>
      <c r="AN62" s="36"/>
      <c r="AO62" s="36"/>
      <c r="AP62" s="36"/>
      <c r="AQ62" s="36"/>
      <c r="AR62" s="36"/>
      <c r="AS62" s="36"/>
      <c r="AT62" s="37"/>
      <c r="AU62" s="37"/>
      <c r="AV62" s="37"/>
      <c r="AW62" s="37"/>
      <c r="AX62" s="37"/>
      <c r="AY62" s="36"/>
      <c r="AZ62" s="80"/>
      <c r="BA62" s="80"/>
      <c r="BB62" s="36"/>
      <c r="BC62" s="36"/>
      <c r="BD62" s="36"/>
      <c r="BE62" s="36"/>
      <c r="BF62" s="36"/>
      <c r="BG62" s="36"/>
      <c r="BH62" s="30"/>
    </row>
    <row r="63" spans="1:60" ht="15" customHeight="1" x14ac:dyDescent="0.3">
      <c r="A63" s="56" t="s">
        <v>58</v>
      </c>
      <c r="B63" s="44"/>
      <c r="C63" s="22"/>
      <c r="D63" s="44"/>
      <c r="E63" s="56" t="s">
        <v>59</v>
      </c>
      <c r="F63" s="44"/>
      <c r="G63" s="22"/>
      <c r="H63" s="44"/>
      <c r="I63" s="56" t="s">
        <v>60</v>
      </c>
      <c r="J63" s="44"/>
      <c r="K63" s="44"/>
      <c r="L63" s="44"/>
      <c r="M63" s="56" t="s">
        <v>61</v>
      </c>
      <c r="N63" s="44"/>
      <c r="O63" s="22"/>
      <c r="P63" s="44"/>
      <c r="Q63" s="56" t="s">
        <v>62</v>
      </c>
      <c r="R63" s="44"/>
      <c r="S63" s="22"/>
      <c r="T63" s="44"/>
      <c r="U63" s="56" t="s">
        <v>63</v>
      </c>
      <c r="V63" s="44"/>
      <c r="W63" s="22"/>
      <c r="X63" s="44"/>
      <c r="Y63" s="56" t="s">
        <v>64</v>
      </c>
      <c r="Z63" s="44"/>
      <c r="AA63" s="22"/>
      <c r="AB63" s="44"/>
      <c r="AC63" s="56" t="s">
        <v>65</v>
      </c>
      <c r="AD63" s="44"/>
      <c r="AE63" s="22"/>
      <c r="AF63" s="62"/>
      <c r="AG63" s="100" t="s">
        <v>66</v>
      </c>
      <c r="AH63" s="23"/>
      <c r="AI63" s="14"/>
      <c r="AJ63" s="217" t="s">
        <v>67</v>
      </c>
      <c r="AK63" s="217"/>
      <c r="AL63" s="217"/>
      <c r="AM63" s="217"/>
      <c r="AN63" s="217"/>
      <c r="AO63" s="217"/>
      <c r="AP63" s="217"/>
      <c r="AQ63" s="217"/>
      <c r="AR63" s="217"/>
      <c r="AS63" s="217"/>
      <c r="AT63" s="217"/>
      <c r="AU63" s="217"/>
      <c r="AV63" s="217"/>
      <c r="AW63" s="217"/>
      <c r="BC63" s="217" t="s">
        <v>85</v>
      </c>
      <c r="BD63" s="217"/>
      <c r="BE63" s="217"/>
      <c r="BF63" s="217"/>
      <c r="BH63" s="30"/>
    </row>
    <row r="64" spans="1:60" x14ac:dyDescent="0.3">
      <c r="A64" s="56" t="str">
        <f>A45</f>
        <v>Saturday 12/13</v>
      </c>
      <c r="B64" s="44"/>
      <c r="C64" s="22"/>
      <c r="D64" s="44"/>
      <c r="E64" s="57" t="str">
        <f>E45</f>
        <v>Saturday 12/20</v>
      </c>
      <c r="F64" s="51"/>
      <c r="G64" s="22"/>
      <c r="H64" s="44"/>
      <c r="I64" s="57" t="str">
        <f>I45</f>
        <v>Saturday 1/10</v>
      </c>
      <c r="J64" s="51"/>
      <c r="K64" s="51"/>
      <c r="L64" s="44"/>
      <c r="M64" s="57" t="str">
        <f>M45</f>
        <v>Saturday 1/17</v>
      </c>
      <c r="N64" s="51"/>
      <c r="O64" s="22"/>
      <c r="P64" s="44"/>
      <c r="Q64" s="57" t="str">
        <f>Q45</f>
        <v>Saturday 1/24</v>
      </c>
      <c r="R64" s="51"/>
      <c r="S64" s="22"/>
      <c r="T64" s="44"/>
      <c r="U64" s="57" t="str">
        <f>U45</f>
        <v>Saturday 1/31</v>
      </c>
      <c r="V64" s="51"/>
      <c r="W64" s="22"/>
      <c r="X64" s="44"/>
      <c r="Y64" s="57" t="str">
        <f>Y45</f>
        <v>Saturday 2/7</v>
      </c>
      <c r="Z64" s="51"/>
      <c r="AA64" s="22"/>
      <c r="AB64" s="44"/>
      <c r="AC64" s="57" t="str">
        <f>AC45</f>
        <v>Saturday 2/14</v>
      </c>
      <c r="AD64" s="51"/>
      <c r="AE64" s="22"/>
      <c r="AF64" s="62"/>
      <c r="AG64" s="113" t="str">
        <f>AG45</f>
        <v>2/14</v>
      </c>
      <c r="AH64" s="23"/>
      <c r="AI64" s="14"/>
      <c r="AJ64" s="24" t="s">
        <v>23</v>
      </c>
      <c r="AK64" s="24" t="s">
        <v>26</v>
      </c>
      <c r="AL64" s="24" t="s">
        <v>25</v>
      </c>
      <c r="AM64" s="24" t="s">
        <v>22</v>
      </c>
      <c r="AN64" s="24" t="s">
        <v>17</v>
      </c>
      <c r="AO64" s="24" t="s">
        <v>54</v>
      </c>
      <c r="AP64" s="24" t="s">
        <v>55</v>
      </c>
      <c r="AQ64" s="24" t="s">
        <v>138</v>
      </c>
      <c r="AR64" s="24" t="s">
        <v>138</v>
      </c>
      <c r="AS64" s="24" t="s">
        <v>138</v>
      </c>
      <c r="AT64" s="24" t="s">
        <v>138</v>
      </c>
      <c r="AU64" s="24" t="s">
        <v>138</v>
      </c>
      <c r="AV64" s="24" t="s">
        <v>138</v>
      </c>
      <c r="AW64" s="24" t="s">
        <v>138</v>
      </c>
      <c r="AX64" s="24"/>
      <c r="AZ64" s="24" t="s">
        <v>7</v>
      </c>
      <c r="BA64" s="24" t="s">
        <v>84</v>
      </c>
      <c r="BC64" s="24" t="s">
        <v>12</v>
      </c>
      <c r="BD64" s="24" t="s">
        <v>15</v>
      </c>
      <c r="BE64" s="24" t="s">
        <v>13</v>
      </c>
      <c r="BF64" s="53"/>
      <c r="BH64" s="30"/>
    </row>
    <row r="65" spans="1:60" x14ac:dyDescent="0.3">
      <c r="A65" s="56" t="s">
        <v>75</v>
      </c>
      <c r="B65" s="22" t="s">
        <v>76</v>
      </c>
      <c r="C65" s="22" t="s">
        <v>77</v>
      </c>
      <c r="D65" s="22" t="s">
        <v>83</v>
      </c>
      <c r="E65" s="56" t="s">
        <v>75</v>
      </c>
      <c r="F65" s="22" t="s">
        <v>76</v>
      </c>
      <c r="G65" s="22" t="s">
        <v>77</v>
      </c>
      <c r="H65" s="22" t="s">
        <v>83</v>
      </c>
      <c r="I65" s="56" t="s">
        <v>75</v>
      </c>
      <c r="J65" s="22" t="s">
        <v>76</v>
      </c>
      <c r="K65" s="22" t="s">
        <v>77</v>
      </c>
      <c r="L65" s="22" t="s">
        <v>83</v>
      </c>
      <c r="M65" s="56" t="s">
        <v>75</v>
      </c>
      <c r="N65" s="22" t="s">
        <v>76</v>
      </c>
      <c r="O65" s="22" t="s">
        <v>77</v>
      </c>
      <c r="P65" s="22" t="s">
        <v>83</v>
      </c>
      <c r="Q65" s="56" t="s">
        <v>75</v>
      </c>
      <c r="R65" s="22" t="s">
        <v>76</v>
      </c>
      <c r="S65" s="22" t="s">
        <v>77</v>
      </c>
      <c r="T65" s="22" t="s">
        <v>83</v>
      </c>
      <c r="U65" s="56" t="s">
        <v>75</v>
      </c>
      <c r="V65" s="22" t="s">
        <v>76</v>
      </c>
      <c r="W65" s="22" t="s">
        <v>77</v>
      </c>
      <c r="X65" s="22" t="s">
        <v>83</v>
      </c>
      <c r="Y65" s="56" t="s">
        <v>75</v>
      </c>
      <c r="Z65" s="22" t="s">
        <v>76</v>
      </c>
      <c r="AA65" s="22" t="s">
        <v>77</v>
      </c>
      <c r="AB65" s="22" t="s">
        <v>83</v>
      </c>
      <c r="AC65" s="56" t="s">
        <v>75</v>
      </c>
      <c r="AD65" s="22" t="s">
        <v>76</v>
      </c>
      <c r="AE65" s="22" t="s">
        <v>77</v>
      </c>
      <c r="AF65" s="21" t="s">
        <v>83</v>
      </c>
      <c r="AG65" s="100"/>
      <c r="AH65" s="218" t="s">
        <v>69</v>
      </c>
      <c r="AI65" s="24" t="str">
        <f>AJ64</f>
        <v>A1</v>
      </c>
      <c r="AJ65" s="14">
        <f t="shared" ref="AJ65:AW78" si="44">COUNTIF($A$66:$AE$80,$AI65&amp;" @ "&amp;AJ$64)</f>
        <v>0</v>
      </c>
      <c r="AK65" s="14">
        <f t="shared" si="44"/>
        <v>0</v>
      </c>
      <c r="AL65" s="14">
        <f t="shared" si="44"/>
        <v>0</v>
      </c>
      <c r="AM65" s="14">
        <f t="shared" si="44"/>
        <v>0</v>
      </c>
      <c r="AN65" s="14">
        <f t="shared" si="44"/>
        <v>2</v>
      </c>
      <c r="AO65" s="14">
        <f t="shared" si="44"/>
        <v>1</v>
      </c>
      <c r="AP65" s="14">
        <f t="shared" si="44"/>
        <v>1</v>
      </c>
      <c r="AQ65" s="14">
        <f t="shared" si="44"/>
        <v>0</v>
      </c>
      <c r="AR65" s="14">
        <f t="shared" si="44"/>
        <v>0</v>
      </c>
      <c r="AS65" s="14">
        <f t="shared" si="44"/>
        <v>0</v>
      </c>
      <c r="AT65" s="14">
        <f t="shared" si="44"/>
        <v>0</v>
      </c>
      <c r="AU65" s="14">
        <f t="shared" si="44"/>
        <v>0</v>
      </c>
      <c r="AV65" s="14">
        <f t="shared" si="44"/>
        <v>0</v>
      </c>
      <c r="AW65" s="14">
        <f t="shared" si="44"/>
        <v>0</v>
      </c>
      <c r="AX65" s="24">
        <f t="shared" ref="AX65:AX79" si="45">SUM(AJ65:AW65)</f>
        <v>4</v>
      </c>
      <c r="AZ65" s="24" t="str">
        <f t="shared" ref="AZ65:AZ78" si="46">AI65</f>
        <v>A1</v>
      </c>
      <c r="BA65" s="89">
        <f>AJ79+AX65</f>
        <v>8</v>
      </c>
      <c r="BC65" s="14">
        <f>SUMIF($AJ$64:$AW$64,"=A*",$AJ65:$AW65)+SUMIF($AI$65:$AI$78,"=A*",$AJ$65:$AJ$78)</f>
        <v>2</v>
      </c>
      <c r="BD65" s="14">
        <f>SUMIF($AJ$64:$AW$64,"=HB*",$AJ65:$AW65)+SUMIF($AI$65:$AI$78,"=HB*",$AJ$65:$AJ$78)</f>
        <v>4</v>
      </c>
      <c r="BE65" s="14">
        <f>SUMIF($AJ$64:$AW$64,"=M*",$AJ65:$AW65)+SUMIF($AI$65:$AI$78,"=M*",$AJ$65:$AJ$78)</f>
        <v>2</v>
      </c>
      <c r="BF65" s="24">
        <f t="shared" ref="BF65:BF78" si="47">SUM(BC65:BE65)</f>
        <v>8</v>
      </c>
      <c r="BH65" s="30"/>
    </row>
    <row r="66" spans="1:60" ht="14.4" customHeight="1" x14ac:dyDescent="0.3">
      <c r="A66" s="30" t="s">
        <v>368</v>
      </c>
      <c r="B66" s="128">
        <v>0.34375</v>
      </c>
      <c r="C66" s="58" t="s">
        <v>81</v>
      </c>
      <c r="D66" s="45" t="str">
        <f t="shared" ref="D66:D80" si="48">IF(B66="","",TEXT(B66,"h:mm AM/PM")&amp;" "&amp;C66)</f>
        <v>8:15 AM HBMS</v>
      </c>
      <c r="E66" s="30" t="s">
        <v>347</v>
      </c>
      <c r="F66" s="128">
        <v>0.45833333333333331</v>
      </c>
      <c r="G66" s="58" t="s">
        <v>74</v>
      </c>
      <c r="H66" s="45" t="str">
        <f t="shared" ref="H66:H79" si="49">IF(F66="","",TEXT(F66,"h:mm AM/PM")&amp;" "&amp;G66)</f>
        <v>11:00 AM CSDA</v>
      </c>
      <c r="I66" s="30" t="s">
        <v>362</v>
      </c>
      <c r="J66" s="128">
        <v>0.51041666666666663</v>
      </c>
      <c r="K66" s="129" t="s">
        <v>74</v>
      </c>
      <c r="L66" s="45" t="str">
        <f t="shared" ref="L66:L80" si="50">IF(J66="","",TEXT(J66,"h:mm AM/PM")&amp;" "&amp;K66)</f>
        <v>12:15 PM CSDA</v>
      </c>
      <c r="M66" s="30" t="s">
        <v>351</v>
      </c>
      <c r="N66" s="128">
        <v>0.55208333333333337</v>
      </c>
      <c r="O66" s="58" t="s">
        <v>74</v>
      </c>
      <c r="P66" s="45" t="str">
        <f t="shared" ref="P66:P80" si="51">IF(N66="","",TEXT(N66,"h:mm AM/PM")&amp;" "&amp;O66)</f>
        <v>1:15 PM CSDA</v>
      </c>
      <c r="Q66" s="30" t="s">
        <v>371</v>
      </c>
      <c r="R66" s="128">
        <v>0.51041666666666663</v>
      </c>
      <c r="S66" s="58" t="s">
        <v>74</v>
      </c>
      <c r="T66" s="45" t="str">
        <f t="shared" ref="T66:T80" si="52">IF(R66="","",TEXT(R66,"h:mm AM/PM")&amp;" "&amp;S66)</f>
        <v>12:15 PM CSDA</v>
      </c>
      <c r="U66" s="30" t="s">
        <v>372</v>
      </c>
      <c r="V66" s="128">
        <v>0.51041666666666663</v>
      </c>
      <c r="W66" s="58" t="s">
        <v>74</v>
      </c>
      <c r="X66" s="45" t="str">
        <f t="shared" ref="X66:X80" si="53">IF(V66="","",TEXT(V66,"h:mm AM/PM")&amp;" "&amp;W66)</f>
        <v>12:15 PM CSDA</v>
      </c>
      <c r="Y66" s="30" t="s">
        <v>352</v>
      </c>
      <c r="Z66" s="41">
        <v>0.51041666666666663</v>
      </c>
      <c r="AA66" s="58" t="s">
        <v>74</v>
      </c>
      <c r="AB66" s="45" t="str">
        <f t="shared" ref="AB66:AB80" si="54">IF(Z66="","",TEXT(Z66,"h:mm AM/PM")&amp;" "&amp;AA66)</f>
        <v>12:15 PM CSDA</v>
      </c>
      <c r="AC66" s="127"/>
      <c r="AD66" s="128"/>
      <c r="AE66" s="132"/>
      <c r="AF66" s="45" t="str">
        <f>IF(AD66="","",TEXT(AD66,"h:mm AM/PM")&amp;" "&amp;AE66)</f>
        <v/>
      </c>
      <c r="AG66" s="219" t="s">
        <v>68</v>
      </c>
      <c r="AH66" s="218"/>
      <c r="AI66" s="24" t="str">
        <f>AK64</f>
        <v>A2</v>
      </c>
      <c r="AJ66" s="14">
        <f t="shared" si="44"/>
        <v>2</v>
      </c>
      <c r="AK66" s="14">
        <f t="shared" si="44"/>
        <v>0</v>
      </c>
      <c r="AL66" s="14">
        <f t="shared" si="44"/>
        <v>0</v>
      </c>
      <c r="AM66" s="14">
        <f t="shared" si="44"/>
        <v>1</v>
      </c>
      <c r="AN66" s="14">
        <f t="shared" si="44"/>
        <v>0</v>
      </c>
      <c r="AO66" s="14">
        <f t="shared" si="44"/>
        <v>1</v>
      </c>
      <c r="AP66" s="14">
        <f t="shared" si="44"/>
        <v>0</v>
      </c>
      <c r="AQ66" s="14">
        <f t="shared" si="44"/>
        <v>0</v>
      </c>
      <c r="AR66" s="14">
        <f t="shared" si="44"/>
        <v>0</v>
      </c>
      <c r="AS66" s="14">
        <f t="shared" si="44"/>
        <v>0</v>
      </c>
      <c r="AT66" s="14">
        <f t="shared" si="44"/>
        <v>0</v>
      </c>
      <c r="AU66" s="14">
        <f t="shared" si="44"/>
        <v>0</v>
      </c>
      <c r="AV66" s="14">
        <f t="shared" si="44"/>
        <v>0</v>
      </c>
      <c r="AW66" s="14">
        <f t="shared" si="44"/>
        <v>0</v>
      </c>
      <c r="AX66" s="24">
        <f t="shared" si="45"/>
        <v>4</v>
      </c>
      <c r="AZ66" s="24" t="str">
        <f t="shared" si="46"/>
        <v>A2</v>
      </c>
      <c r="BA66" s="89">
        <f>AK79+AX66</f>
        <v>8</v>
      </c>
      <c r="BC66" s="14">
        <f>SUMIF($AJ$64:$AW$64,"=A*",$AJ66:$AW66)+SUMIF($AI$65:$AI$78,"=A*",$AK$65:$AK$78)</f>
        <v>2</v>
      </c>
      <c r="BD66" s="14">
        <f>SUMIF($AJ$64:$AW$64,"=HB*",$AJ66:$AW66)+SUMIF($AI$65:$AI$78,"=HB*",$AK$65:$AK$78)</f>
        <v>4</v>
      </c>
      <c r="BE66" s="14">
        <f>SUMIF($AJ$64:$AW$64,"=M*",$AJ66:$AW66)+SUMIF($AI$65:$AI$78,"=M*",$AK$65:$AK$78)</f>
        <v>2</v>
      </c>
      <c r="BF66" s="24">
        <f t="shared" si="47"/>
        <v>8</v>
      </c>
      <c r="BH66" s="30"/>
    </row>
    <row r="67" spans="1:60" ht="14.4" customHeight="1" x14ac:dyDescent="0.3">
      <c r="A67" s="30" t="s">
        <v>367</v>
      </c>
      <c r="B67" s="128">
        <v>0.5625</v>
      </c>
      <c r="C67" s="58" t="s">
        <v>73</v>
      </c>
      <c r="D67" s="45" t="str">
        <f t="shared" si="48"/>
        <v>1:30 PM HPES</v>
      </c>
      <c r="E67" s="30" t="s">
        <v>361</v>
      </c>
      <c r="F67" s="128">
        <v>0.51041666666666663</v>
      </c>
      <c r="G67" s="129" t="s">
        <v>74</v>
      </c>
      <c r="H67" s="45" t="str">
        <f t="shared" si="49"/>
        <v>12:15 PM CSDA</v>
      </c>
      <c r="I67" s="30" t="s">
        <v>363</v>
      </c>
      <c r="J67" s="128">
        <v>0.5625</v>
      </c>
      <c r="K67" s="132" t="s">
        <v>79</v>
      </c>
      <c r="L67" s="45" t="str">
        <f>IF(J67="","",TEXT(J67,"h:mm AM/PM")&amp;" "&amp;K67)</f>
        <v>1:30 PM MMS</v>
      </c>
      <c r="M67" s="30" t="s">
        <v>350</v>
      </c>
      <c r="N67" s="41">
        <v>0.59375</v>
      </c>
      <c r="O67" s="58" t="s">
        <v>80</v>
      </c>
      <c r="P67" s="45" t="str">
        <f t="shared" si="51"/>
        <v>2:15 PM AMS</v>
      </c>
      <c r="Q67" s="30" t="s">
        <v>353</v>
      </c>
      <c r="R67" s="128">
        <v>0.5625</v>
      </c>
      <c r="S67" s="58" t="s">
        <v>74</v>
      </c>
      <c r="T67" s="45" t="str">
        <f t="shared" si="52"/>
        <v>1:30 PM CSDA</v>
      </c>
      <c r="U67" s="30" t="s">
        <v>369</v>
      </c>
      <c r="V67" s="128">
        <v>0.5625</v>
      </c>
      <c r="W67" s="58" t="s">
        <v>74</v>
      </c>
      <c r="X67" s="45" t="str">
        <f t="shared" si="53"/>
        <v>1:30 PM CSDA</v>
      </c>
      <c r="Y67" s="30" t="s">
        <v>358</v>
      </c>
      <c r="Z67" s="128">
        <v>0.5625</v>
      </c>
      <c r="AA67" s="58" t="s">
        <v>74</v>
      </c>
      <c r="AB67" s="45" t="str">
        <f t="shared" si="54"/>
        <v>1:30 PM CSDA</v>
      </c>
      <c r="AC67" s="195"/>
      <c r="AD67" s="41"/>
      <c r="AE67" s="129"/>
      <c r="AF67" s="45" t="str">
        <f>IF(AD67="","",TEXT(AD67,"h:mm AM/PM")&amp;" "&amp;AE67)</f>
        <v/>
      </c>
      <c r="AG67" s="219"/>
      <c r="AH67" s="218"/>
      <c r="AI67" s="24" t="str">
        <f>AL64</f>
        <v>HB1</v>
      </c>
      <c r="AJ67" s="14">
        <f t="shared" si="44"/>
        <v>1</v>
      </c>
      <c r="AK67" s="14">
        <f t="shared" si="44"/>
        <v>1</v>
      </c>
      <c r="AL67" s="14">
        <f t="shared" si="44"/>
        <v>0</v>
      </c>
      <c r="AM67" s="14">
        <f t="shared" si="44"/>
        <v>0</v>
      </c>
      <c r="AN67" s="14">
        <f t="shared" si="44"/>
        <v>1</v>
      </c>
      <c r="AO67" s="14">
        <f t="shared" si="44"/>
        <v>1</v>
      </c>
      <c r="AP67" s="14">
        <f t="shared" si="44"/>
        <v>0</v>
      </c>
      <c r="AQ67" s="14">
        <f t="shared" si="44"/>
        <v>0</v>
      </c>
      <c r="AR67" s="14">
        <f t="shared" si="44"/>
        <v>0</v>
      </c>
      <c r="AS67" s="14">
        <f t="shared" si="44"/>
        <v>0</v>
      </c>
      <c r="AT67" s="14">
        <f t="shared" si="44"/>
        <v>0</v>
      </c>
      <c r="AU67" s="14">
        <f t="shared" si="44"/>
        <v>0</v>
      </c>
      <c r="AV67" s="14">
        <f t="shared" si="44"/>
        <v>0</v>
      </c>
      <c r="AW67" s="14">
        <f t="shared" si="44"/>
        <v>0</v>
      </c>
      <c r="AX67" s="24">
        <f t="shared" si="45"/>
        <v>4</v>
      </c>
      <c r="AZ67" s="24" t="str">
        <f t="shared" si="46"/>
        <v>HB1</v>
      </c>
      <c r="BA67" s="89">
        <f>AL79+AX67</f>
        <v>8</v>
      </c>
      <c r="BC67" s="14">
        <f>SUMIF($AJ$64:$AW$64,"=A*",$AJ67:$AW67)+SUMIF($AI$65:$AI$78,"=A*",$AL$65:$AL$78)</f>
        <v>2</v>
      </c>
      <c r="BD67" s="14">
        <f>SUMIF($AJ$64:$AW$64,"=HB*",$AJ67:$AW67)+SUMIF($AI$65:$AI$78,"=HB*",$AL$65:$AL$78)</f>
        <v>3</v>
      </c>
      <c r="BE67" s="14">
        <f>SUMIF($AJ$64:$AW$64,"=M*",$AJ67:$AW67)+SUMIF($AI$65:$AI$78,"=M*",$AL$65:$AL$78)</f>
        <v>3</v>
      </c>
      <c r="BF67" s="24">
        <f t="shared" si="47"/>
        <v>8</v>
      </c>
      <c r="BH67" s="30"/>
    </row>
    <row r="68" spans="1:60" x14ac:dyDescent="0.3">
      <c r="A68" s="30" t="s">
        <v>355</v>
      </c>
      <c r="B68" s="128">
        <v>0.60416666666666663</v>
      </c>
      <c r="C68" s="129" t="s">
        <v>81</v>
      </c>
      <c r="D68" s="45" t="str">
        <f t="shared" si="48"/>
        <v>2:30 PM HBMS</v>
      </c>
      <c r="E68" s="30" t="s">
        <v>356</v>
      </c>
      <c r="F68" s="128">
        <v>0.64583333333333337</v>
      </c>
      <c r="G68" s="132" t="s">
        <v>80</v>
      </c>
      <c r="H68" s="45" t="str">
        <f t="shared" si="49"/>
        <v>3:30 PM AMS</v>
      </c>
      <c r="I68" s="30" t="s">
        <v>365</v>
      </c>
      <c r="J68" s="128">
        <v>0.61458333333333337</v>
      </c>
      <c r="K68" s="132" t="s">
        <v>79</v>
      </c>
      <c r="L68" s="45" t="str">
        <f>IF(J68="","",TEXT(J68,"h:mm AM/PM")&amp;" "&amp;K68)</f>
        <v>2:45 PM MMS</v>
      </c>
      <c r="M68" s="30" t="s">
        <v>349</v>
      </c>
      <c r="N68" s="128">
        <v>0.64583333333333337</v>
      </c>
      <c r="O68" s="132" t="s">
        <v>80</v>
      </c>
      <c r="P68" s="45" t="str">
        <f t="shared" si="51"/>
        <v>3:30 PM AMS</v>
      </c>
      <c r="Q68" s="30" t="s">
        <v>360</v>
      </c>
      <c r="R68" s="41">
        <v>0.59375</v>
      </c>
      <c r="S68" s="58" t="s">
        <v>80</v>
      </c>
      <c r="T68" s="45" t="str">
        <f t="shared" si="52"/>
        <v>2:15 PM AMS</v>
      </c>
      <c r="U68" s="30" t="s">
        <v>357</v>
      </c>
      <c r="V68" s="128">
        <v>0.66666666666666663</v>
      </c>
      <c r="W68" s="14" t="s">
        <v>79</v>
      </c>
      <c r="X68" s="45" t="str">
        <f t="shared" si="53"/>
        <v>4:00 PM MMS</v>
      </c>
      <c r="Y68" s="30" t="s">
        <v>259</v>
      </c>
      <c r="Z68" s="128">
        <v>0.61458333333333337</v>
      </c>
      <c r="AA68" s="132" t="s">
        <v>79</v>
      </c>
      <c r="AB68" s="45" t="str">
        <f t="shared" si="54"/>
        <v>2:45 PM MMS</v>
      </c>
      <c r="AC68" s="30"/>
      <c r="AD68" s="128"/>
      <c r="AE68" s="129"/>
      <c r="AF68" s="45" t="str">
        <f>IF(AD68="","",TEXT(AD68,"h:mm AM/PM")&amp;" "&amp;AE68)</f>
        <v/>
      </c>
      <c r="AG68" s="219"/>
      <c r="AH68" s="218"/>
      <c r="AI68" s="24" t="str">
        <f>AM64</f>
        <v>HB2</v>
      </c>
      <c r="AJ68" s="14">
        <f t="shared" si="44"/>
        <v>1</v>
      </c>
      <c r="AK68" s="14">
        <f t="shared" si="44"/>
        <v>1</v>
      </c>
      <c r="AL68" s="14">
        <f t="shared" si="44"/>
        <v>1</v>
      </c>
      <c r="AM68" s="14">
        <f t="shared" si="44"/>
        <v>0</v>
      </c>
      <c r="AN68" s="14">
        <f t="shared" si="44"/>
        <v>0</v>
      </c>
      <c r="AO68" s="14">
        <f t="shared" si="44"/>
        <v>1</v>
      </c>
      <c r="AP68" s="14">
        <f t="shared" si="44"/>
        <v>0</v>
      </c>
      <c r="AQ68" s="14">
        <f t="shared" si="44"/>
        <v>0</v>
      </c>
      <c r="AR68" s="14">
        <f t="shared" si="44"/>
        <v>0</v>
      </c>
      <c r="AS68" s="14">
        <f t="shared" si="44"/>
        <v>0</v>
      </c>
      <c r="AT68" s="14">
        <f t="shared" si="44"/>
        <v>0</v>
      </c>
      <c r="AU68" s="14">
        <f t="shared" si="44"/>
        <v>0</v>
      </c>
      <c r="AV68" s="14">
        <f t="shared" si="44"/>
        <v>0</v>
      </c>
      <c r="AW68" s="14">
        <f t="shared" si="44"/>
        <v>0</v>
      </c>
      <c r="AX68" s="24">
        <f t="shared" si="45"/>
        <v>4</v>
      </c>
      <c r="AZ68" s="24" t="str">
        <f t="shared" si="46"/>
        <v>HB2</v>
      </c>
      <c r="BA68" s="89">
        <f>AM79+AX68</f>
        <v>8</v>
      </c>
      <c r="BC68" s="14">
        <f>SUMIF($AJ$64:$AW$64,"=A*",$AJ68:$AW68)+SUMIF($AI$65:$AI$78,"=A*",$AM$65:$AM$78)</f>
        <v>3</v>
      </c>
      <c r="BD68" s="14">
        <f>SUMIF($AJ$64:$AW$64,"=HB*",$AJ68:$AW68)+SUMIF($AI$65:$AI$78,"=HB*",$AM$65:$AM$78)</f>
        <v>2</v>
      </c>
      <c r="BE68" s="14">
        <f>SUMIF($AJ$64:$AW$64,"=M*",$AJ68:$AW68)+SUMIF($AI$65:$AI$78,"=M*",$AM$65:$AM$78)</f>
        <v>3</v>
      </c>
      <c r="BF68" s="24">
        <f t="shared" si="47"/>
        <v>8</v>
      </c>
      <c r="BH68" s="30"/>
    </row>
    <row r="69" spans="1:60" x14ac:dyDescent="0.3">
      <c r="A69" s="30" t="s">
        <v>366</v>
      </c>
      <c r="B69" s="128">
        <v>0.61458333333333337</v>
      </c>
      <c r="C69" s="132" t="s">
        <v>73</v>
      </c>
      <c r="D69" s="45" t="str">
        <f t="shared" si="48"/>
        <v>2:45 PM HPES</v>
      </c>
      <c r="E69" s="30" t="s">
        <v>354</v>
      </c>
      <c r="F69" s="41">
        <v>0.69791666666666663</v>
      </c>
      <c r="G69" s="132" t="s">
        <v>80</v>
      </c>
      <c r="H69" s="45" t="str">
        <f t="shared" si="49"/>
        <v>4:45 PM AMS</v>
      </c>
      <c r="I69" s="30" t="s">
        <v>364</v>
      </c>
      <c r="J69" s="128">
        <v>0.64583333333333337</v>
      </c>
      <c r="K69" s="132" t="s">
        <v>80</v>
      </c>
      <c r="L69" s="45" t="str">
        <f t="shared" si="50"/>
        <v>3:30 PM AMS</v>
      </c>
      <c r="M69" s="30"/>
      <c r="N69" s="128"/>
      <c r="O69" s="132"/>
      <c r="P69" s="45" t="str">
        <f t="shared" si="51"/>
        <v/>
      </c>
      <c r="Q69" s="30" t="s">
        <v>370</v>
      </c>
      <c r="R69" s="128">
        <v>0.66666666666666663</v>
      </c>
      <c r="S69" s="132" t="s">
        <v>79</v>
      </c>
      <c r="T69" s="45" t="str">
        <f t="shared" si="52"/>
        <v>4:00 PM MMS</v>
      </c>
      <c r="U69" s="30" t="s">
        <v>247</v>
      </c>
      <c r="V69" s="128">
        <v>0.64583333333333337</v>
      </c>
      <c r="W69" s="58" t="s">
        <v>80</v>
      </c>
      <c r="X69" s="45" t="str">
        <f t="shared" si="53"/>
        <v>3:30 PM AMS</v>
      </c>
      <c r="Y69" s="30" t="s">
        <v>359</v>
      </c>
      <c r="Z69" s="128">
        <v>0.69791666666666663</v>
      </c>
      <c r="AA69" s="132" t="s">
        <v>80</v>
      </c>
      <c r="AB69" s="45" t="str">
        <f t="shared" si="54"/>
        <v>4:45 PM AMS</v>
      </c>
      <c r="AC69" s="195"/>
      <c r="AD69" s="128"/>
      <c r="AE69" s="129"/>
      <c r="AF69" s="45" t="str">
        <f>IF(AD69="","",TEXT(AD69,"h:mm AM/PM")&amp;" "&amp;AE69)</f>
        <v/>
      </c>
      <c r="AG69" s="219"/>
      <c r="AH69" s="218"/>
      <c r="AI69" s="24" t="str">
        <f>AN64</f>
        <v>HB3</v>
      </c>
      <c r="AJ69" s="14">
        <f t="shared" si="44"/>
        <v>0</v>
      </c>
      <c r="AK69" s="14">
        <f t="shared" si="44"/>
        <v>1</v>
      </c>
      <c r="AL69" s="14">
        <f t="shared" si="44"/>
        <v>1</v>
      </c>
      <c r="AM69" s="14">
        <f t="shared" si="44"/>
        <v>1</v>
      </c>
      <c r="AN69" s="14">
        <f t="shared" si="44"/>
        <v>0</v>
      </c>
      <c r="AO69" s="14">
        <f t="shared" si="44"/>
        <v>0</v>
      </c>
      <c r="AP69" s="14">
        <f t="shared" si="44"/>
        <v>1</v>
      </c>
      <c r="AQ69" s="14">
        <f t="shared" si="44"/>
        <v>0</v>
      </c>
      <c r="AR69" s="14">
        <f t="shared" si="44"/>
        <v>0</v>
      </c>
      <c r="AS69" s="14">
        <f t="shared" si="44"/>
        <v>0</v>
      </c>
      <c r="AT69" s="14">
        <f t="shared" si="44"/>
        <v>0</v>
      </c>
      <c r="AU69" s="14">
        <f t="shared" si="44"/>
        <v>0</v>
      </c>
      <c r="AV69" s="14">
        <f t="shared" si="44"/>
        <v>0</v>
      </c>
      <c r="AW69" s="14">
        <f t="shared" si="44"/>
        <v>0</v>
      </c>
      <c r="AX69" s="24">
        <f t="shared" si="45"/>
        <v>4</v>
      </c>
      <c r="AZ69" s="24" t="str">
        <f t="shared" si="46"/>
        <v>HB3</v>
      </c>
      <c r="BA69" s="89">
        <f>AN79+AX69</f>
        <v>8</v>
      </c>
      <c r="BC69" s="14">
        <f>SUMIF($AJ$64:$AW$64,"=A*",$AJ69:$AW69)+SUMIF($AI$65:$AI$78,"=A*",$AN$65:$AN$78)</f>
        <v>3</v>
      </c>
      <c r="BD69" s="14">
        <f>SUMIF($AJ$64:$AW$64,"=HB*",$AJ69:$AW69)+SUMIF($AI$65:$AI$78,"=HB*",$AN$65:$AN$78)</f>
        <v>3</v>
      </c>
      <c r="BE69" s="14">
        <f>SUMIF($AJ$64:$AW$64,"=M*",$AJ69:$AW69)+SUMIF($AI$65:$AI$78,"=M*",$AN$65:$AN$78)</f>
        <v>2</v>
      </c>
      <c r="BF69" s="24">
        <f t="shared" si="47"/>
        <v>8</v>
      </c>
      <c r="BH69" s="30"/>
    </row>
    <row r="70" spans="1:60" x14ac:dyDescent="0.3">
      <c r="A70" s="127"/>
      <c r="B70" s="128"/>
      <c r="C70" s="129"/>
      <c r="D70" s="45" t="str">
        <f t="shared" si="48"/>
        <v/>
      </c>
      <c r="E70" s="127"/>
      <c r="F70" s="128"/>
      <c r="G70" s="129"/>
      <c r="H70" s="45" t="str">
        <f t="shared" si="49"/>
        <v/>
      </c>
      <c r="I70" s="30"/>
      <c r="J70" s="128"/>
      <c r="K70" s="129"/>
      <c r="L70" s="45" t="str">
        <f t="shared" si="50"/>
        <v/>
      </c>
      <c r="M70" s="30"/>
      <c r="N70" s="128"/>
      <c r="O70" s="129"/>
      <c r="P70" s="45" t="str">
        <f t="shared" si="51"/>
        <v/>
      </c>
      <c r="Q70" s="30"/>
      <c r="R70" s="128"/>
      <c r="S70" s="129"/>
      <c r="T70" s="45" t="str">
        <f t="shared" si="52"/>
        <v/>
      </c>
      <c r="U70" s="30"/>
      <c r="V70" s="41"/>
      <c r="W70" s="58"/>
      <c r="X70" s="45" t="str">
        <f t="shared" si="53"/>
        <v/>
      </c>
      <c r="Y70" s="30"/>
      <c r="Z70" s="128"/>
      <c r="AA70" s="129"/>
      <c r="AB70" s="45" t="str">
        <f t="shared" si="54"/>
        <v/>
      </c>
      <c r="AC70" s="127"/>
      <c r="AD70" s="128"/>
      <c r="AE70" s="132"/>
      <c r="AF70" s="45" t="str">
        <f t="shared" ref="AF70:AF79" si="55">IF(AD70="","",TEXT(AD70,"h:mm AM/PM")&amp;" "&amp;AE70)</f>
        <v/>
      </c>
      <c r="AG70" s="219"/>
      <c r="AH70" s="218"/>
      <c r="AI70" s="24" t="str">
        <f>AO64</f>
        <v>M1</v>
      </c>
      <c r="AJ70" s="14">
        <f t="shared" si="44"/>
        <v>0</v>
      </c>
      <c r="AK70" s="14">
        <f t="shared" si="44"/>
        <v>0</v>
      </c>
      <c r="AL70" s="14">
        <f t="shared" si="44"/>
        <v>1</v>
      </c>
      <c r="AM70" s="14">
        <f t="shared" si="44"/>
        <v>0</v>
      </c>
      <c r="AN70" s="14">
        <f t="shared" si="44"/>
        <v>1</v>
      </c>
      <c r="AO70" s="14">
        <f t="shared" si="44"/>
        <v>0</v>
      </c>
      <c r="AP70" s="14">
        <f t="shared" si="44"/>
        <v>1</v>
      </c>
      <c r="AQ70" s="14">
        <f t="shared" si="44"/>
        <v>0</v>
      </c>
      <c r="AR70" s="14">
        <f t="shared" si="44"/>
        <v>0</v>
      </c>
      <c r="AS70" s="14">
        <f t="shared" si="44"/>
        <v>0</v>
      </c>
      <c r="AT70" s="14">
        <f t="shared" si="44"/>
        <v>0</v>
      </c>
      <c r="AU70" s="14">
        <f t="shared" si="44"/>
        <v>0</v>
      </c>
      <c r="AV70" s="14">
        <f t="shared" si="44"/>
        <v>0</v>
      </c>
      <c r="AW70" s="14">
        <f t="shared" si="44"/>
        <v>0</v>
      </c>
      <c r="AX70" s="24">
        <f t="shared" si="45"/>
        <v>3</v>
      </c>
      <c r="AZ70" s="24" t="str">
        <f t="shared" si="46"/>
        <v>M1</v>
      </c>
      <c r="BA70" s="89">
        <f>AO79+AX70</f>
        <v>7</v>
      </c>
      <c r="BC70" s="14">
        <f>SUMIF($AJ$64:$AW$64,"=A*",$AJ70:$AW70)+SUMIF($AI$65:$AI$78,"=A*",$AO$65:$AO$78)</f>
        <v>2</v>
      </c>
      <c r="BD70" s="14">
        <f>SUMIF($AJ$64:$AW$64,"=HB*",$AJ70:$AW70)+SUMIF($AI$65:$AI$78,"=HB*",$AO$65:$AO$78)</f>
        <v>4</v>
      </c>
      <c r="BE70" s="14">
        <f>SUMIF($AJ$64:$AW$64,"=M*",$AJ70:$AW70)+SUMIF($AI$65:$AI$78,"=M*",$AO$65:$AO$78)</f>
        <v>1</v>
      </c>
      <c r="BF70" s="24">
        <f t="shared" si="47"/>
        <v>7</v>
      </c>
      <c r="BH70" s="30"/>
    </row>
    <row r="71" spans="1:60" x14ac:dyDescent="0.3">
      <c r="A71" s="127"/>
      <c r="B71" s="128"/>
      <c r="C71" s="129"/>
      <c r="D71" s="45" t="str">
        <f t="shared" si="48"/>
        <v/>
      </c>
      <c r="E71" s="127"/>
      <c r="F71" s="128"/>
      <c r="G71" s="140"/>
      <c r="H71" s="45" t="str">
        <f t="shared" si="49"/>
        <v/>
      </c>
      <c r="I71" s="30"/>
      <c r="J71" s="128"/>
      <c r="K71" s="129"/>
      <c r="L71" s="45" t="str">
        <f t="shared" si="50"/>
        <v/>
      </c>
      <c r="M71" s="127"/>
      <c r="N71" s="41"/>
      <c r="O71" s="129"/>
      <c r="P71" s="45" t="str">
        <f t="shared" si="51"/>
        <v/>
      </c>
      <c r="Q71" s="30"/>
      <c r="R71" s="128"/>
      <c r="S71" s="129"/>
      <c r="T71" s="45" t="str">
        <f t="shared" si="52"/>
        <v/>
      </c>
      <c r="U71" s="30"/>
      <c r="V71" s="128"/>
      <c r="W71" s="129"/>
      <c r="X71" s="45" t="str">
        <f t="shared" si="53"/>
        <v/>
      </c>
      <c r="Y71" s="30"/>
      <c r="Z71" s="128"/>
      <c r="AA71" s="129"/>
      <c r="AB71" s="45" t="str">
        <f t="shared" si="54"/>
        <v/>
      </c>
      <c r="AC71" s="127"/>
      <c r="AD71" s="128"/>
      <c r="AE71" s="129"/>
      <c r="AF71" s="45" t="str">
        <f t="shared" si="55"/>
        <v/>
      </c>
      <c r="AG71" s="219"/>
      <c r="AH71" s="218"/>
      <c r="AI71" s="24" t="str">
        <f>AP64</f>
        <v>M2</v>
      </c>
      <c r="AJ71" s="14">
        <f t="shared" si="44"/>
        <v>0</v>
      </c>
      <c r="AK71" s="14">
        <f t="shared" si="44"/>
        <v>1</v>
      </c>
      <c r="AL71" s="14">
        <f t="shared" si="44"/>
        <v>1</v>
      </c>
      <c r="AM71" s="14">
        <f t="shared" si="44"/>
        <v>2</v>
      </c>
      <c r="AN71" s="14">
        <f t="shared" si="44"/>
        <v>0</v>
      </c>
      <c r="AO71" s="14">
        <f t="shared" si="44"/>
        <v>0</v>
      </c>
      <c r="AP71" s="14">
        <f t="shared" si="44"/>
        <v>0</v>
      </c>
      <c r="AQ71" s="14">
        <f t="shared" si="44"/>
        <v>0</v>
      </c>
      <c r="AR71" s="14">
        <f t="shared" si="44"/>
        <v>0</v>
      </c>
      <c r="AS71" s="14">
        <f t="shared" si="44"/>
        <v>0</v>
      </c>
      <c r="AT71" s="14">
        <f t="shared" si="44"/>
        <v>0</v>
      </c>
      <c r="AU71" s="14">
        <f t="shared" si="44"/>
        <v>0</v>
      </c>
      <c r="AV71" s="14">
        <f t="shared" si="44"/>
        <v>0</v>
      </c>
      <c r="AW71" s="14">
        <f t="shared" si="44"/>
        <v>0</v>
      </c>
      <c r="AX71" s="24">
        <f t="shared" si="45"/>
        <v>4</v>
      </c>
      <c r="AZ71" s="24" t="str">
        <f t="shared" si="46"/>
        <v>M2</v>
      </c>
      <c r="BA71" s="89">
        <f>AP79+AX71</f>
        <v>7</v>
      </c>
      <c r="BC71" s="14">
        <f>SUMIF($AJ$64:$AW$64,"=A*",$AJ71:$AW71)+SUMIF($AI$65:$AI$78,"=A*",$AP$65:$AP$78)</f>
        <v>2</v>
      </c>
      <c r="BD71" s="14">
        <f>SUMIF($AJ$64:$AW$64,"=HB*",$AJ71:$AW71)+SUMIF($AI$65:$AI$78,"=HB*",$AP$65:$AP$78)</f>
        <v>4</v>
      </c>
      <c r="BE71" s="14">
        <f>SUMIF($AJ$64:$AW$64,"=M*",$AJ71:$AW71)+SUMIF($AI$65:$AI$78,"=M*",$AP$65:$AP$78)</f>
        <v>1</v>
      </c>
      <c r="BF71" s="24">
        <f t="shared" si="47"/>
        <v>7</v>
      </c>
      <c r="BH71" s="30"/>
    </row>
    <row r="72" spans="1:60" x14ac:dyDescent="0.3">
      <c r="A72" s="127"/>
      <c r="B72" s="128"/>
      <c r="C72" s="129"/>
      <c r="D72" s="45" t="str">
        <f t="shared" si="48"/>
        <v/>
      </c>
      <c r="E72" s="127"/>
      <c r="F72" s="128"/>
      <c r="G72" s="140"/>
      <c r="H72" s="45" t="str">
        <f t="shared" si="49"/>
        <v/>
      </c>
      <c r="I72" s="30"/>
      <c r="J72" s="128"/>
      <c r="K72" s="129"/>
      <c r="L72" s="45" t="str">
        <f t="shared" si="50"/>
        <v/>
      </c>
      <c r="M72" s="127"/>
      <c r="N72" s="41"/>
      <c r="O72" s="129"/>
      <c r="P72" s="45" t="str">
        <f t="shared" si="51"/>
        <v/>
      </c>
      <c r="Q72" s="127"/>
      <c r="R72" s="128"/>
      <c r="S72" s="129"/>
      <c r="T72" s="45" t="str">
        <f t="shared" si="52"/>
        <v/>
      </c>
      <c r="U72" s="30"/>
      <c r="V72" s="128"/>
      <c r="W72" s="129"/>
      <c r="X72" s="45" t="str">
        <f t="shared" si="53"/>
        <v/>
      </c>
      <c r="Y72" s="127"/>
      <c r="Z72" s="128"/>
      <c r="AA72" s="129"/>
      <c r="AB72" s="45" t="str">
        <f t="shared" si="54"/>
        <v/>
      </c>
      <c r="AC72" s="127"/>
      <c r="AD72" s="128"/>
      <c r="AE72" s="129"/>
      <c r="AF72" s="45" t="str">
        <f t="shared" si="55"/>
        <v/>
      </c>
      <c r="AG72" s="219"/>
      <c r="AH72" s="218"/>
      <c r="AI72" s="24" t="str">
        <f>AQ64</f>
        <v>-</v>
      </c>
      <c r="AJ72" s="14">
        <f t="shared" si="44"/>
        <v>0</v>
      </c>
      <c r="AK72" s="14">
        <f t="shared" si="44"/>
        <v>0</v>
      </c>
      <c r="AL72" s="14">
        <f t="shared" si="44"/>
        <v>0</v>
      </c>
      <c r="AM72" s="14">
        <f t="shared" si="44"/>
        <v>0</v>
      </c>
      <c r="AN72" s="14">
        <f t="shared" si="44"/>
        <v>0</v>
      </c>
      <c r="AO72" s="14">
        <f t="shared" si="44"/>
        <v>0</v>
      </c>
      <c r="AP72" s="14">
        <f t="shared" si="44"/>
        <v>0</v>
      </c>
      <c r="AQ72" s="14">
        <f t="shared" si="44"/>
        <v>0</v>
      </c>
      <c r="AR72" s="14">
        <f t="shared" si="44"/>
        <v>0</v>
      </c>
      <c r="AS72" s="14">
        <f t="shared" si="44"/>
        <v>0</v>
      </c>
      <c r="AT72" s="14">
        <f t="shared" si="44"/>
        <v>0</v>
      </c>
      <c r="AU72" s="14">
        <f t="shared" si="44"/>
        <v>0</v>
      </c>
      <c r="AV72" s="14">
        <f t="shared" si="44"/>
        <v>0</v>
      </c>
      <c r="AW72" s="14">
        <f t="shared" si="44"/>
        <v>0</v>
      </c>
      <c r="AX72" s="24">
        <f t="shared" si="45"/>
        <v>0</v>
      </c>
      <c r="AZ72" s="24" t="str">
        <f t="shared" si="46"/>
        <v>-</v>
      </c>
      <c r="BA72" s="89">
        <f>AQ79+AX72</f>
        <v>0</v>
      </c>
      <c r="BC72" s="14">
        <f>SUMIF($AJ$64:$AW$64,"=A*",$AJ72:$AW72)+SUMIF($AI$65:$AI$78,"=A*",$AQ$65:$AQ$78)</f>
        <v>0</v>
      </c>
      <c r="BD72" s="14">
        <f>SUMIF($AJ$64:$AW$64,"=HB*",$AJ72:$AW72)+SUMIF($AI$65:$AI$78,"=HB*",$AQ$65:$AQ$78)</f>
        <v>0</v>
      </c>
      <c r="BE72" s="14">
        <f>SUMIF($AJ$64:$AW$64,"=M*",$AJ72:$AW72)+SUMIF($AI$65:$AI$78,"=M*",$AQ$65:$AQ$78)</f>
        <v>0</v>
      </c>
      <c r="BF72" s="24">
        <f t="shared" si="47"/>
        <v>0</v>
      </c>
      <c r="BH72" s="30"/>
    </row>
    <row r="73" spans="1:60" x14ac:dyDescent="0.3">
      <c r="A73" s="127"/>
      <c r="B73" s="128"/>
      <c r="C73" s="129"/>
      <c r="D73" s="45" t="str">
        <f t="shared" si="48"/>
        <v/>
      </c>
      <c r="E73" s="127"/>
      <c r="F73" s="128"/>
      <c r="G73" s="140"/>
      <c r="H73" s="45" t="str">
        <f t="shared" si="49"/>
        <v/>
      </c>
      <c r="I73" s="30"/>
      <c r="J73" s="128"/>
      <c r="K73" s="129"/>
      <c r="L73" s="45" t="str">
        <f t="shared" si="50"/>
        <v/>
      </c>
      <c r="M73" s="127"/>
      <c r="N73" s="41"/>
      <c r="O73" s="129"/>
      <c r="P73" s="45" t="str">
        <f t="shared" si="51"/>
        <v/>
      </c>
      <c r="Q73" s="127"/>
      <c r="R73" s="128"/>
      <c r="S73" s="129"/>
      <c r="T73" s="45" t="str">
        <f t="shared" si="52"/>
        <v/>
      </c>
      <c r="U73" s="127"/>
      <c r="V73" s="128"/>
      <c r="W73" s="129"/>
      <c r="X73" s="45" t="str">
        <f t="shared" si="53"/>
        <v/>
      </c>
      <c r="Y73" s="127"/>
      <c r="Z73" s="128"/>
      <c r="AA73" s="129"/>
      <c r="AB73" s="45" t="str">
        <f t="shared" si="54"/>
        <v/>
      </c>
      <c r="AC73" s="127"/>
      <c r="AD73" s="128"/>
      <c r="AE73" s="129"/>
      <c r="AF73" s="45"/>
      <c r="AG73" s="219"/>
      <c r="AH73" s="218"/>
      <c r="AI73" s="24" t="str">
        <f>AR64</f>
        <v>-</v>
      </c>
      <c r="AJ73" s="14">
        <f t="shared" si="44"/>
        <v>0</v>
      </c>
      <c r="AK73" s="14">
        <f t="shared" si="44"/>
        <v>0</v>
      </c>
      <c r="AL73" s="14">
        <f t="shared" si="44"/>
        <v>0</v>
      </c>
      <c r="AM73" s="14">
        <f t="shared" si="44"/>
        <v>0</v>
      </c>
      <c r="AN73" s="14">
        <f t="shared" si="44"/>
        <v>0</v>
      </c>
      <c r="AO73" s="14">
        <f t="shared" si="44"/>
        <v>0</v>
      </c>
      <c r="AP73" s="14">
        <f t="shared" si="44"/>
        <v>0</v>
      </c>
      <c r="AQ73" s="14">
        <f t="shared" si="44"/>
        <v>0</v>
      </c>
      <c r="AR73" s="14">
        <f t="shared" si="44"/>
        <v>0</v>
      </c>
      <c r="AS73" s="14">
        <f t="shared" si="44"/>
        <v>0</v>
      </c>
      <c r="AT73" s="14">
        <f t="shared" si="44"/>
        <v>0</v>
      </c>
      <c r="AU73" s="14">
        <f t="shared" si="44"/>
        <v>0</v>
      </c>
      <c r="AV73" s="14">
        <f t="shared" si="44"/>
        <v>0</v>
      </c>
      <c r="AW73" s="14">
        <f t="shared" si="44"/>
        <v>0</v>
      </c>
      <c r="AX73" s="24">
        <f t="shared" si="45"/>
        <v>0</v>
      </c>
      <c r="AZ73" s="24" t="str">
        <f t="shared" si="46"/>
        <v>-</v>
      </c>
      <c r="BA73" s="89">
        <f>AR79+AX73</f>
        <v>0</v>
      </c>
      <c r="BC73" s="14">
        <f>SUMIF($AJ$64:$AW$64,"=A*",$AJ73:$AW73)+SUMIF($AI$65:$AI$78,"=A*",$AR$65:$AR$78)</f>
        <v>0</v>
      </c>
      <c r="BD73" s="14">
        <f>SUMIF($AJ$64:$AW$64,"=HB*",$AJ73:$AW73)+SUMIF($AI$65:$AI$78,"=HB*",$AR$65:$AR$78)</f>
        <v>0</v>
      </c>
      <c r="BE73" s="14">
        <f>SUMIF($AJ$64:$AW$64,"=M*",$AJ73:$AW73)+SUMIF($AI$65:$AI$78,"=M*",$AR$65:$AR$78)</f>
        <v>0</v>
      </c>
      <c r="BF73" s="24">
        <f t="shared" si="47"/>
        <v>0</v>
      </c>
      <c r="BH73" s="30"/>
    </row>
    <row r="74" spans="1:60" x14ac:dyDescent="0.3">
      <c r="A74" s="127"/>
      <c r="B74" s="128"/>
      <c r="C74" s="129"/>
      <c r="D74" s="45" t="str">
        <f t="shared" si="48"/>
        <v/>
      </c>
      <c r="E74" s="127"/>
      <c r="F74" s="128"/>
      <c r="G74" s="140"/>
      <c r="H74" s="45" t="str">
        <f t="shared" si="49"/>
        <v/>
      </c>
      <c r="I74" s="127"/>
      <c r="J74" s="128"/>
      <c r="K74" s="129"/>
      <c r="L74" s="45" t="str">
        <f t="shared" si="50"/>
        <v/>
      </c>
      <c r="M74" s="127"/>
      <c r="N74" s="41"/>
      <c r="O74" s="129"/>
      <c r="P74" s="45" t="str">
        <f t="shared" si="51"/>
        <v/>
      </c>
      <c r="Q74" s="127"/>
      <c r="R74" s="128"/>
      <c r="S74" s="129"/>
      <c r="T74" s="45" t="str">
        <f t="shared" si="52"/>
        <v/>
      </c>
      <c r="U74" s="127"/>
      <c r="V74" s="128"/>
      <c r="W74" s="129"/>
      <c r="X74" s="45" t="str">
        <f t="shared" si="53"/>
        <v/>
      </c>
      <c r="Y74" s="127"/>
      <c r="Z74" s="128"/>
      <c r="AA74" s="129"/>
      <c r="AB74" s="45" t="str">
        <f t="shared" si="54"/>
        <v/>
      </c>
      <c r="AC74" s="127"/>
      <c r="AD74" s="128"/>
      <c r="AE74" s="129"/>
      <c r="AF74" s="45"/>
      <c r="AG74" s="219"/>
      <c r="AH74" s="218"/>
      <c r="AI74" s="24" t="str">
        <f>AS64</f>
        <v>-</v>
      </c>
      <c r="AJ74" s="14">
        <f t="shared" si="44"/>
        <v>0</v>
      </c>
      <c r="AK74" s="14">
        <f t="shared" si="44"/>
        <v>0</v>
      </c>
      <c r="AL74" s="14">
        <f t="shared" si="44"/>
        <v>0</v>
      </c>
      <c r="AM74" s="14">
        <f t="shared" si="44"/>
        <v>0</v>
      </c>
      <c r="AN74" s="14">
        <f t="shared" si="44"/>
        <v>0</v>
      </c>
      <c r="AO74" s="14">
        <f t="shared" si="44"/>
        <v>0</v>
      </c>
      <c r="AP74" s="14">
        <f t="shared" si="44"/>
        <v>0</v>
      </c>
      <c r="AQ74" s="14">
        <f t="shared" si="44"/>
        <v>0</v>
      </c>
      <c r="AR74" s="14">
        <f t="shared" si="44"/>
        <v>0</v>
      </c>
      <c r="AS74" s="14">
        <f t="shared" si="44"/>
        <v>0</v>
      </c>
      <c r="AT74" s="14">
        <f t="shared" si="44"/>
        <v>0</v>
      </c>
      <c r="AU74" s="14">
        <f t="shared" si="44"/>
        <v>0</v>
      </c>
      <c r="AV74" s="14">
        <f t="shared" si="44"/>
        <v>0</v>
      </c>
      <c r="AW74" s="14">
        <f t="shared" si="44"/>
        <v>0</v>
      </c>
      <c r="AX74" s="24">
        <f t="shared" si="45"/>
        <v>0</v>
      </c>
      <c r="AZ74" s="24" t="str">
        <f t="shared" si="46"/>
        <v>-</v>
      </c>
      <c r="BA74" s="89">
        <f>AS79+AX74</f>
        <v>0</v>
      </c>
      <c r="BC74" s="14">
        <f>SUMIF($AJ$64:$AW$64,"=A*",$AJ74:$AW74)+SUMIF($AI$65:$AI$78,"=A*",$AS$65:$AS$78)</f>
        <v>0</v>
      </c>
      <c r="BD74" s="14">
        <f>SUMIF($AJ$64:$AW$64,"=HB*",$AJ74:$AW74)+SUMIF($AI$65:$AI$78,"=HB*",$AS$65:$AS$78)</f>
        <v>0</v>
      </c>
      <c r="BE74" s="14">
        <f>SUMIF($AJ$64:$AW$64,"=M*",$AJ74:$AW74)+SUMIF($AI$65:$AI$78,"=M*",$AS$65:$AS$78)</f>
        <v>0</v>
      </c>
      <c r="BF74" s="24">
        <f t="shared" si="47"/>
        <v>0</v>
      </c>
      <c r="BH74" s="30"/>
    </row>
    <row r="75" spans="1:60" x14ac:dyDescent="0.3">
      <c r="A75" s="127"/>
      <c r="B75" s="128"/>
      <c r="C75" s="129"/>
      <c r="D75" s="45" t="str">
        <f t="shared" si="48"/>
        <v/>
      </c>
      <c r="E75" s="127"/>
      <c r="F75" s="128"/>
      <c r="G75" s="140"/>
      <c r="H75" s="45" t="str">
        <f t="shared" si="49"/>
        <v/>
      </c>
      <c r="I75" s="127"/>
      <c r="J75" s="128"/>
      <c r="K75" s="129"/>
      <c r="L75" s="45" t="str">
        <f t="shared" si="50"/>
        <v/>
      </c>
      <c r="M75" s="208" t="s">
        <v>374</v>
      </c>
      <c r="N75" s="41"/>
      <c r="O75" s="129"/>
      <c r="P75" s="45" t="str">
        <f t="shared" si="51"/>
        <v/>
      </c>
      <c r="Q75" s="127"/>
      <c r="R75" s="128"/>
      <c r="S75" s="129"/>
      <c r="T75" s="45" t="str">
        <f t="shared" si="52"/>
        <v/>
      </c>
      <c r="U75" s="127"/>
      <c r="V75" s="128"/>
      <c r="W75" s="129"/>
      <c r="X75" s="45" t="str">
        <f t="shared" si="53"/>
        <v/>
      </c>
      <c r="Y75" s="127"/>
      <c r="Z75" s="128"/>
      <c r="AA75" s="129"/>
      <c r="AB75" s="45" t="str">
        <f t="shared" si="54"/>
        <v/>
      </c>
      <c r="AC75" s="127"/>
      <c r="AD75" s="128"/>
      <c r="AE75" s="129"/>
      <c r="AF75" s="45"/>
      <c r="AG75" s="219"/>
      <c r="AH75" s="218"/>
      <c r="AI75" s="24" t="str">
        <f>AT64</f>
        <v>-</v>
      </c>
      <c r="AJ75" s="14">
        <f t="shared" si="44"/>
        <v>0</v>
      </c>
      <c r="AK75" s="14">
        <f t="shared" si="44"/>
        <v>0</v>
      </c>
      <c r="AL75" s="14">
        <f t="shared" si="44"/>
        <v>0</v>
      </c>
      <c r="AM75" s="14">
        <f t="shared" si="44"/>
        <v>0</v>
      </c>
      <c r="AN75" s="14">
        <f t="shared" si="44"/>
        <v>0</v>
      </c>
      <c r="AO75" s="14">
        <f t="shared" si="44"/>
        <v>0</v>
      </c>
      <c r="AP75" s="14">
        <f t="shared" si="44"/>
        <v>0</v>
      </c>
      <c r="AQ75" s="14">
        <f t="shared" si="44"/>
        <v>0</v>
      </c>
      <c r="AR75" s="14">
        <f t="shared" si="44"/>
        <v>0</v>
      </c>
      <c r="AS75" s="14">
        <f t="shared" si="44"/>
        <v>0</v>
      </c>
      <c r="AT75" s="14">
        <f t="shared" si="44"/>
        <v>0</v>
      </c>
      <c r="AU75" s="14">
        <f t="shared" si="44"/>
        <v>0</v>
      </c>
      <c r="AV75" s="14">
        <f t="shared" si="44"/>
        <v>0</v>
      </c>
      <c r="AW75" s="14">
        <f t="shared" si="44"/>
        <v>0</v>
      </c>
      <c r="AX75" s="24">
        <f t="shared" si="45"/>
        <v>0</v>
      </c>
      <c r="AZ75" s="24" t="str">
        <f t="shared" si="46"/>
        <v>-</v>
      </c>
      <c r="BA75" s="89">
        <f>AT79+AX75</f>
        <v>0</v>
      </c>
      <c r="BC75" s="14">
        <f>SUMIF($AJ$64:$AW$64,"=A*",$AJ75:$AW75)+SUMIF($AI$65:$AI$78,"=A*",$AT$65:$AT$78)</f>
        <v>0</v>
      </c>
      <c r="BD75" s="14">
        <f>SUMIF($AJ$64:$AW$64,"=HB*",$AJ75:$AW75)+SUMIF($AI$65:$AI$78,"=HB*",$AT$65:$AT$78)</f>
        <v>0</v>
      </c>
      <c r="BE75" s="14">
        <f>SUMIF($AJ$64:$AW$64,"=M*",$AJ75:$AW75)+SUMIF($AI$65:$AI$78,"=M*",$AT$65:$AT$78)</f>
        <v>0</v>
      </c>
      <c r="BF75" s="24">
        <f t="shared" si="47"/>
        <v>0</v>
      </c>
      <c r="BH75" s="30"/>
    </row>
    <row r="76" spans="1:60" x14ac:dyDescent="0.3">
      <c r="A76" s="127"/>
      <c r="B76" s="128"/>
      <c r="C76" s="129"/>
      <c r="D76" s="45" t="str">
        <f t="shared" si="48"/>
        <v/>
      </c>
      <c r="E76" s="127"/>
      <c r="F76" s="128"/>
      <c r="G76" s="140"/>
      <c r="H76" s="45" t="str">
        <f t="shared" si="49"/>
        <v/>
      </c>
      <c r="I76" s="127"/>
      <c r="J76" s="128"/>
      <c r="K76" s="129"/>
      <c r="L76" s="45" t="str">
        <f t="shared" si="50"/>
        <v/>
      </c>
      <c r="M76" s="127" t="s">
        <v>13</v>
      </c>
      <c r="N76" s="41"/>
      <c r="O76" s="129"/>
      <c r="P76" s="45" t="str">
        <f t="shared" si="51"/>
        <v/>
      </c>
      <c r="Q76" s="127"/>
      <c r="R76" s="128"/>
      <c r="S76" s="129"/>
      <c r="T76" s="45" t="str">
        <f t="shared" si="52"/>
        <v/>
      </c>
      <c r="U76" s="127"/>
      <c r="V76" s="128"/>
      <c r="W76" s="129"/>
      <c r="X76" s="45" t="str">
        <f t="shared" si="53"/>
        <v/>
      </c>
      <c r="Y76" s="127"/>
      <c r="Z76" s="128"/>
      <c r="AA76" s="129"/>
      <c r="AB76" s="45" t="str">
        <f t="shared" si="54"/>
        <v/>
      </c>
      <c r="AC76" s="127"/>
      <c r="AD76" s="128"/>
      <c r="AE76" s="129"/>
      <c r="AF76" s="45"/>
      <c r="AG76" s="219"/>
      <c r="AH76" s="218"/>
      <c r="AI76" s="24" t="str">
        <f>AU64</f>
        <v>-</v>
      </c>
      <c r="AJ76" s="14">
        <f t="shared" si="44"/>
        <v>0</v>
      </c>
      <c r="AK76" s="14">
        <f t="shared" si="44"/>
        <v>0</v>
      </c>
      <c r="AL76" s="14">
        <f t="shared" si="44"/>
        <v>0</v>
      </c>
      <c r="AM76" s="14">
        <f t="shared" si="44"/>
        <v>0</v>
      </c>
      <c r="AN76" s="14">
        <f t="shared" si="44"/>
        <v>0</v>
      </c>
      <c r="AO76" s="14">
        <f t="shared" si="44"/>
        <v>0</v>
      </c>
      <c r="AP76" s="14">
        <f t="shared" si="44"/>
        <v>0</v>
      </c>
      <c r="AQ76" s="14">
        <f t="shared" si="44"/>
        <v>0</v>
      </c>
      <c r="AR76" s="14">
        <f t="shared" si="44"/>
        <v>0</v>
      </c>
      <c r="AS76" s="14">
        <f t="shared" si="44"/>
        <v>0</v>
      </c>
      <c r="AT76" s="14">
        <f t="shared" si="44"/>
        <v>0</v>
      </c>
      <c r="AU76" s="14">
        <f t="shared" si="44"/>
        <v>0</v>
      </c>
      <c r="AV76" s="14">
        <f t="shared" si="44"/>
        <v>0</v>
      </c>
      <c r="AW76" s="14">
        <f t="shared" si="44"/>
        <v>0</v>
      </c>
      <c r="AX76" s="24">
        <f t="shared" si="45"/>
        <v>0</v>
      </c>
      <c r="AZ76" s="24" t="str">
        <f t="shared" si="46"/>
        <v>-</v>
      </c>
      <c r="BA76" s="89">
        <f>AU79+AX76</f>
        <v>0</v>
      </c>
      <c r="BC76" s="14">
        <f>SUMIF($AJ$64:$AW$64,"=A*",$AJ76:$AW76)+SUMIF($AI$65:$AI$78,"=A*",$AU$65:$AU$78)</f>
        <v>0</v>
      </c>
      <c r="BD76" s="14">
        <f>SUMIF($AJ$64:$AW$64,"=HB*",$AJ76:$AW76)+SUMIF($AI$65:$AI$78,"=HB*",$AU$65:$AU$78)</f>
        <v>0</v>
      </c>
      <c r="BE76" s="14">
        <f>SUMIF($AJ$64:$AW$64,"=M*",$AJ76:$AW76)+SUMIF($AI$65:$AI$78,"=M*",$AU$65:$AU$78)</f>
        <v>0</v>
      </c>
      <c r="BF76" s="24">
        <f t="shared" si="47"/>
        <v>0</v>
      </c>
      <c r="BH76" s="30"/>
    </row>
    <row r="77" spans="1:60" x14ac:dyDescent="0.3">
      <c r="A77" s="127"/>
      <c r="B77" s="128"/>
      <c r="C77" s="129"/>
      <c r="D77" s="45" t="str">
        <f t="shared" si="48"/>
        <v/>
      </c>
      <c r="E77" s="127"/>
      <c r="F77" s="128"/>
      <c r="G77" s="140"/>
      <c r="H77" s="45" t="str">
        <f t="shared" si="49"/>
        <v/>
      </c>
      <c r="I77" s="127"/>
      <c r="J77" s="128"/>
      <c r="K77" s="129"/>
      <c r="L77" s="45" t="str">
        <f t="shared" si="50"/>
        <v/>
      </c>
      <c r="M77" s="127"/>
      <c r="N77" s="41"/>
      <c r="O77" s="129"/>
      <c r="P77" s="45" t="str">
        <f t="shared" si="51"/>
        <v/>
      </c>
      <c r="Q77" s="127"/>
      <c r="R77" s="128"/>
      <c r="S77" s="129"/>
      <c r="T77" s="45" t="str">
        <f t="shared" si="52"/>
        <v/>
      </c>
      <c r="U77" s="127"/>
      <c r="V77" s="128"/>
      <c r="W77" s="129"/>
      <c r="X77" s="45" t="str">
        <f t="shared" si="53"/>
        <v/>
      </c>
      <c r="Y77" s="127"/>
      <c r="Z77" s="128"/>
      <c r="AA77" s="129"/>
      <c r="AB77" s="45" t="str">
        <f t="shared" si="54"/>
        <v/>
      </c>
      <c r="AC77" s="127"/>
      <c r="AD77" s="128"/>
      <c r="AE77" s="129"/>
      <c r="AF77" s="45"/>
      <c r="AG77" s="219"/>
      <c r="AH77" s="218"/>
      <c r="AI77" s="24" t="str">
        <f>AV64</f>
        <v>-</v>
      </c>
      <c r="AJ77" s="14">
        <f t="shared" si="44"/>
        <v>0</v>
      </c>
      <c r="AK77" s="14">
        <f t="shared" si="44"/>
        <v>0</v>
      </c>
      <c r="AL77" s="14">
        <f t="shared" si="44"/>
        <v>0</v>
      </c>
      <c r="AM77" s="14">
        <f t="shared" si="44"/>
        <v>0</v>
      </c>
      <c r="AN77" s="14">
        <f t="shared" si="44"/>
        <v>0</v>
      </c>
      <c r="AO77" s="14">
        <f t="shared" si="44"/>
        <v>0</v>
      </c>
      <c r="AP77" s="14">
        <f t="shared" si="44"/>
        <v>0</v>
      </c>
      <c r="AQ77" s="14">
        <f t="shared" si="44"/>
        <v>0</v>
      </c>
      <c r="AR77" s="14">
        <f t="shared" si="44"/>
        <v>0</v>
      </c>
      <c r="AS77" s="14">
        <f t="shared" si="44"/>
        <v>0</v>
      </c>
      <c r="AT77" s="14">
        <f t="shared" si="44"/>
        <v>0</v>
      </c>
      <c r="AU77" s="14">
        <f t="shared" si="44"/>
        <v>0</v>
      </c>
      <c r="AV77" s="14">
        <f t="shared" si="44"/>
        <v>0</v>
      </c>
      <c r="AW77" s="14">
        <f t="shared" si="44"/>
        <v>0</v>
      </c>
      <c r="AX77" s="24">
        <f t="shared" si="45"/>
        <v>0</v>
      </c>
      <c r="AZ77" s="24" t="str">
        <f t="shared" si="46"/>
        <v>-</v>
      </c>
      <c r="BA77" s="89">
        <f>AV79+AX77</f>
        <v>0</v>
      </c>
      <c r="BC77" s="14">
        <f>SUMIF($AJ$64:$AW$64,"=A*",$AJ77:$AW77)+SUMIF($AI$65:$AI$78,"=A*",$AV$65:$AV$78)</f>
        <v>0</v>
      </c>
      <c r="BD77" s="14">
        <f>SUMIF($AJ$64:$AW$64,"=HB*",$AJ77:$AW77)+SUMIF($AI$65:$AI$78,"=HB*",$AV$65:$AV$78)</f>
        <v>0</v>
      </c>
      <c r="BE77" s="14">
        <f>SUMIF($AJ$64:$AW$64,"=M*",$AJ77:$AW77)+SUMIF($AI$65:$AI$78,"=M*",$AV$65:$AV$78)</f>
        <v>0</v>
      </c>
      <c r="BF77" s="24">
        <f t="shared" si="47"/>
        <v>0</v>
      </c>
      <c r="BH77" s="30"/>
    </row>
    <row r="78" spans="1:60" x14ac:dyDescent="0.3">
      <c r="A78" s="127"/>
      <c r="B78" s="128"/>
      <c r="C78" s="129"/>
      <c r="D78" s="45" t="str">
        <f t="shared" si="48"/>
        <v/>
      </c>
      <c r="E78" s="127"/>
      <c r="F78" s="128"/>
      <c r="G78" s="140"/>
      <c r="H78" s="45" t="str">
        <f t="shared" si="49"/>
        <v/>
      </c>
      <c r="I78" s="127"/>
      <c r="J78" s="128"/>
      <c r="K78" s="129"/>
      <c r="L78" s="45" t="str">
        <f t="shared" si="50"/>
        <v/>
      </c>
      <c r="M78" s="127"/>
      <c r="N78" s="128"/>
      <c r="O78" s="129"/>
      <c r="P78" s="45" t="str">
        <f t="shared" si="51"/>
        <v/>
      </c>
      <c r="Q78" s="127"/>
      <c r="R78" s="128"/>
      <c r="S78" s="129"/>
      <c r="T78" s="45" t="str">
        <f t="shared" si="52"/>
        <v/>
      </c>
      <c r="U78" s="127"/>
      <c r="V78" s="128"/>
      <c r="W78" s="129"/>
      <c r="X78" s="45" t="str">
        <f t="shared" si="53"/>
        <v/>
      </c>
      <c r="Y78" s="127"/>
      <c r="Z78" s="128"/>
      <c r="AA78" s="129"/>
      <c r="AB78" s="45" t="str">
        <f t="shared" si="54"/>
        <v/>
      </c>
      <c r="AC78" s="127"/>
      <c r="AD78" s="128"/>
      <c r="AE78" s="129"/>
      <c r="AF78" s="45" t="str">
        <f t="shared" si="55"/>
        <v/>
      </c>
      <c r="AG78" s="219"/>
      <c r="AH78" s="218"/>
      <c r="AI78" s="24" t="str">
        <f>AW64</f>
        <v>-</v>
      </c>
      <c r="AJ78" s="14">
        <f t="shared" si="44"/>
        <v>0</v>
      </c>
      <c r="AK78" s="14">
        <f t="shared" si="44"/>
        <v>0</v>
      </c>
      <c r="AL78" s="14">
        <f t="shared" si="44"/>
        <v>0</v>
      </c>
      <c r="AM78" s="14">
        <f t="shared" si="44"/>
        <v>0</v>
      </c>
      <c r="AN78" s="14">
        <f t="shared" si="44"/>
        <v>0</v>
      </c>
      <c r="AO78" s="14">
        <f t="shared" si="44"/>
        <v>0</v>
      </c>
      <c r="AP78" s="14">
        <f t="shared" si="44"/>
        <v>0</v>
      </c>
      <c r="AQ78" s="14">
        <f t="shared" si="44"/>
        <v>0</v>
      </c>
      <c r="AR78" s="14">
        <f t="shared" si="44"/>
        <v>0</v>
      </c>
      <c r="AS78" s="14">
        <f t="shared" si="44"/>
        <v>0</v>
      </c>
      <c r="AT78" s="14">
        <f t="shared" si="44"/>
        <v>0</v>
      </c>
      <c r="AU78" s="14">
        <f t="shared" si="44"/>
        <v>0</v>
      </c>
      <c r="AV78" s="14">
        <f t="shared" si="44"/>
        <v>0</v>
      </c>
      <c r="AW78" s="14">
        <f t="shared" si="44"/>
        <v>0</v>
      </c>
      <c r="AX78" s="24">
        <f t="shared" si="45"/>
        <v>0</v>
      </c>
      <c r="AZ78" s="24" t="str">
        <f t="shared" si="46"/>
        <v>-</v>
      </c>
      <c r="BA78" s="89">
        <f>AW79+AX78</f>
        <v>0</v>
      </c>
      <c r="BC78" s="14">
        <f>SUMIF($AJ$64:$AW$64,"=A*",$AJ78:$AW78)+SUMIF($AI$65:$AI$78,"=A*",$AW$65:$AW$78)</f>
        <v>0</v>
      </c>
      <c r="BD78" s="14">
        <f>SUMIF($AJ$64:$AW$64,"=HB*",$AJ78:$AW78)+SUMIF($AI$65:$AI$78,"=HB*",$AW$65:$AW$78)</f>
        <v>0</v>
      </c>
      <c r="BE78" s="14">
        <f>SUMIF($AJ$64:$AW$64,"=M*",$AJ78:$AW78)+SUMIF($AI$65:$AI$78,"=M*",$AW$65:$AW$78)</f>
        <v>0</v>
      </c>
      <c r="BF78" s="24">
        <f t="shared" si="47"/>
        <v>0</v>
      </c>
      <c r="BH78" s="30"/>
    </row>
    <row r="79" spans="1:60" x14ac:dyDescent="0.3">
      <c r="A79" s="127"/>
      <c r="B79" s="130"/>
      <c r="C79" s="129"/>
      <c r="D79" s="45" t="str">
        <f t="shared" si="48"/>
        <v/>
      </c>
      <c r="E79" s="127"/>
      <c r="F79" s="196"/>
      <c r="G79" s="140"/>
      <c r="H79" s="197" t="str">
        <f t="shared" si="49"/>
        <v/>
      </c>
      <c r="I79" s="127"/>
      <c r="J79" s="130"/>
      <c r="K79" s="129"/>
      <c r="L79" s="197" t="str">
        <f t="shared" si="50"/>
        <v/>
      </c>
      <c r="M79" s="127"/>
      <c r="N79" s="130"/>
      <c r="O79" s="129"/>
      <c r="P79" s="197" t="str">
        <f t="shared" si="51"/>
        <v/>
      </c>
      <c r="Q79" s="127"/>
      <c r="R79" s="130"/>
      <c r="S79" s="129"/>
      <c r="T79" s="197" t="str">
        <f t="shared" si="52"/>
        <v/>
      </c>
      <c r="U79" s="127"/>
      <c r="V79" s="130"/>
      <c r="W79" s="129"/>
      <c r="X79" s="197" t="str">
        <f t="shared" si="53"/>
        <v/>
      </c>
      <c r="Y79" s="127"/>
      <c r="Z79" s="130"/>
      <c r="AA79" s="129"/>
      <c r="AB79" s="197" t="str">
        <f t="shared" si="54"/>
        <v/>
      </c>
      <c r="AC79" s="127"/>
      <c r="AD79" s="130"/>
      <c r="AE79" s="129"/>
      <c r="AF79" s="197" t="str">
        <f t="shared" si="55"/>
        <v/>
      </c>
      <c r="AG79" s="219"/>
      <c r="AH79" s="25"/>
      <c r="AI79" s="24"/>
      <c r="AJ79" s="24">
        <f t="shared" ref="AJ79:AW79" si="56">SUM(AJ65:AJ78)</f>
        <v>4</v>
      </c>
      <c r="AK79" s="24">
        <f t="shared" si="56"/>
        <v>4</v>
      </c>
      <c r="AL79" s="24">
        <f t="shared" si="56"/>
        <v>4</v>
      </c>
      <c r="AM79" s="24">
        <f t="shared" si="56"/>
        <v>4</v>
      </c>
      <c r="AN79" s="24">
        <f t="shared" si="56"/>
        <v>4</v>
      </c>
      <c r="AO79" s="24">
        <f t="shared" si="56"/>
        <v>4</v>
      </c>
      <c r="AP79" s="24">
        <f t="shared" si="56"/>
        <v>3</v>
      </c>
      <c r="AQ79" s="24">
        <f t="shared" si="56"/>
        <v>0</v>
      </c>
      <c r="AR79" s="24">
        <f t="shared" si="56"/>
        <v>0</v>
      </c>
      <c r="AS79" s="24">
        <f t="shared" si="56"/>
        <v>0</v>
      </c>
      <c r="AT79" s="24">
        <f t="shared" si="56"/>
        <v>0</v>
      </c>
      <c r="AU79" s="24">
        <f t="shared" si="56"/>
        <v>0</v>
      </c>
      <c r="AV79" s="24">
        <f t="shared" si="56"/>
        <v>0</v>
      </c>
      <c r="AW79" s="24">
        <f t="shared" si="56"/>
        <v>0</v>
      </c>
      <c r="AX79" s="24">
        <f t="shared" si="45"/>
        <v>27</v>
      </c>
      <c r="BA79" s="89">
        <f>SUM(BA65:BA78)</f>
        <v>54</v>
      </c>
      <c r="BC79" s="24">
        <f>SUM(BC65:BC78)</f>
        <v>16</v>
      </c>
      <c r="BD79" s="24">
        <f>SUM(BD65:BD78)</f>
        <v>24</v>
      </c>
      <c r="BE79" s="24">
        <f>SUM(BE65:BE78)</f>
        <v>14</v>
      </c>
      <c r="BF79" s="24">
        <f>SUM(BF65:BF78)</f>
        <v>54</v>
      </c>
      <c r="BG79" s="199"/>
      <c r="BH79" s="30"/>
    </row>
    <row r="80" spans="1:60" ht="15" thickBot="1" x14ac:dyDescent="0.35">
      <c r="A80" s="134"/>
      <c r="B80" s="135"/>
      <c r="C80" s="136"/>
      <c r="D80" s="97" t="str">
        <f t="shared" si="48"/>
        <v/>
      </c>
      <c r="E80" s="134"/>
      <c r="F80" s="141"/>
      <c r="G80" s="142"/>
      <c r="H80" s="200" t="str">
        <f t="shared" ref="H80" si="57">IF(F80="","",TEXT(F80,"h:mm AM/PM")&amp;" "&amp;G80)</f>
        <v/>
      </c>
      <c r="I80" s="134"/>
      <c r="J80" s="135"/>
      <c r="K80" s="136"/>
      <c r="L80" s="200" t="str">
        <f t="shared" si="50"/>
        <v/>
      </c>
      <c r="M80" s="134"/>
      <c r="N80" s="135"/>
      <c r="O80" s="136"/>
      <c r="P80" s="200" t="str">
        <f t="shared" si="51"/>
        <v/>
      </c>
      <c r="Q80" s="134"/>
      <c r="R80" s="135"/>
      <c r="S80" s="136"/>
      <c r="T80" s="200" t="str">
        <f t="shared" si="52"/>
        <v/>
      </c>
      <c r="U80" s="134"/>
      <c r="V80" s="135"/>
      <c r="W80" s="136"/>
      <c r="X80" s="200" t="str">
        <f t="shared" si="53"/>
        <v/>
      </c>
      <c r="Y80" s="134"/>
      <c r="Z80" s="135"/>
      <c r="AA80" s="136"/>
      <c r="AB80" s="200" t="str">
        <f t="shared" si="54"/>
        <v/>
      </c>
      <c r="AC80" s="134"/>
      <c r="AD80" s="135"/>
      <c r="AE80" s="136"/>
      <c r="AF80" s="97"/>
      <c r="AG80" s="220"/>
      <c r="AH80" s="26"/>
      <c r="AI80" s="27"/>
      <c r="AJ80" s="27"/>
      <c r="AK80" s="27"/>
      <c r="AL80" s="27"/>
      <c r="AM80" s="27"/>
      <c r="AN80" s="27"/>
      <c r="AO80" s="27"/>
      <c r="AP80" s="27"/>
      <c r="AQ80" s="27"/>
      <c r="AR80" s="27"/>
      <c r="AS80" s="27"/>
      <c r="AT80" s="27"/>
      <c r="AU80" s="27"/>
      <c r="AV80" s="27"/>
      <c r="AW80" s="27"/>
      <c r="AX80" s="27"/>
      <c r="AY80" s="15"/>
      <c r="AZ80" s="27"/>
      <c r="BA80" s="198"/>
      <c r="BB80" s="15"/>
      <c r="BC80" s="27"/>
      <c r="BD80" s="27"/>
      <c r="BE80" s="27"/>
      <c r="BF80" s="27"/>
      <c r="BG80" s="145"/>
      <c r="BH80" s="30"/>
    </row>
    <row r="81" spans="1:60" x14ac:dyDescent="0.3">
      <c r="A81" s="110" t="s">
        <v>342</v>
      </c>
      <c r="B81" s="50"/>
      <c r="C81" s="39"/>
      <c r="D81" s="50"/>
      <c r="E81" s="74"/>
      <c r="F81" s="50"/>
      <c r="G81" s="39"/>
      <c r="H81" s="50"/>
      <c r="I81" s="74"/>
      <c r="J81" s="50"/>
      <c r="K81" s="39"/>
      <c r="L81" s="50"/>
      <c r="M81" s="74"/>
      <c r="N81" s="50"/>
      <c r="O81" s="39"/>
      <c r="P81" s="50"/>
      <c r="Q81" s="74"/>
      <c r="R81" s="50"/>
      <c r="S81" s="39"/>
      <c r="T81" s="50"/>
      <c r="U81" s="74"/>
      <c r="V81" s="50"/>
      <c r="W81" s="39"/>
      <c r="X81" s="50"/>
      <c r="Y81" s="74"/>
      <c r="Z81" s="50"/>
      <c r="AA81" s="39"/>
      <c r="AB81" s="50"/>
      <c r="AC81" s="74"/>
      <c r="AD81" s="50"/>
      <c r="AE81" s="39"/>
      <c r="AF81" s="66"/>
      <c r="AG81" s="104"/>
      <c r="AH81" s="74"/>
      <c r="AI81" s="38"/>
      <c r="AJ81" s="38"/>
      <c r="AK81" s="38"/>
      <c r="AL81" s="38"/>
      <c r="AM81" s="38"/>
      <c r="AN81" s="38"/>
      <c r="AO81" s="38"/>
      <c r="AP81" s="38"/>
      <c r="AQ81" s="38"/>
      <c r="AR81" s="38"/>
      <c r="AS81" s="38"/>
      <c r="AT81" s="39"/>
      <c r="AU81" s="39"/>
      <c r="AV81" s="39"/>
      <c r="AW81" s="39"/>
      <c r="AX81" s="39"/>
      <c r="AY81" s="38"/>
      <c r="AZ81" s="81"/>
      <c r="BA81" s="81"/>
      <c r="BB81" s="38"/>
      <c r="BC81" s="38"/>
      <c r="BD81" s="38"/>
      <c r="BE81" s="38"/>
      <c r="BF81" s="38"/>
      <c r="BG81" s="38"/>
      <c r="BH81" s="30"/>
    </row>
    <row r="82" spans="1:60" x14ac:dyDescent="0.3">
      <c r="A82" s="56" t="s">
        <v>58</v>
      </c>
      <c r="B82" s="44"/>
      <c r="C82" s="22"/>
      <c r="D82" s="44"/>
      <c r="E82" s="56" t="s">
        <v>59</v>
      </c>
      <c r="F82" s="44"/>
      <c r="G82" s="22"/>
      <c r="H82" s="44"/>
      <c r="I82" s="56" t="s">
        <v>60</v>
      </c>
      <c r="J82" s="44"/>
      <c r="K82" s="44"/>
      <c r="L82" s="44"/>
      <c r="M82" s="56" t="s">
        <v>61</v>
      </c>
      <c r="N82" s="44"/>
      <c r="O82" s="22"/>
      <c r="P82" s="44"/>
      <c r="Q82" s="56" t="s">
        <v>62</v>
      </c>
      <c r="R82" s="44"/>
      <c r="S82" s="22"/>
      <c r="T82" s="44"/>
      <c r="U82" s="56" t="s">
        <v>63</v>
      </c>
      <c r="V82" s="44"/>
      <c r="W82" s="22"/>
      <c r="X82" s="44"/>
      <c r="Y82" s="56" t="s">
        <v>64</v>
      </c>
      <c r="Z82" s="44"/>
      <c r="AA82" s="22"/>
      <c r="AB82" s="44"/>
      <c r="AC82" s="56" t="s">
        <v>65</v>
      </c>
      <c r="AD82" s="44"/>
      <c r="AE82" s="22"/>
      <c r="AF82" s="62"/>
      <c r="AG82" s="100" t="s">
        <v>66</v>
      </c>
      <c r="AI82" s="14"/>
      <c r="AJ82" s="217" t="s">
        <v>67</v>
      </c>
      <c r="AK82" s="217"/>
      <c r="AL82" s="217"/>
      <c r="AM82" s="217"/>
      <c r="AN82" s="217"/>
      <c r="AO82" s="217"/>
      <c r="AP82" s="217"/>
      <c r="AQ82" s="217"/>
      <c r="AR82" s="217"/>
      <c r="AS82" s="217"/>
      <c r="AT82" s="217"/>
      <c r="AU82" s="217"/>
      <c r="AV82" s="217"/>
      <c r="AW82" s="217"/>
      <c r="AX82" s="24"/>
      <c r="BC82" s="24" t="s">
        <v>85</v>
      </c>
      <c r="BD82" s="24"/>
      <c r="BE82" s="24"/>
      <c r="BF82" s="24"/>
      <c r="BH82" s="30"/>
    </row>
    <row r="83" spans="1:60" x14ac:dyDescent="0.3">
      <c r="A83" s="56" t="str">
        <f>A64</f>
        <v>Saturday 12/13</v>
      </c>
      <c r="B83" s="44"/>
      <c r="C83" s="22"/>
      <c r="D83" s="44"/>
      <c r="E83" s="57" t="str">
        <f>E64</f>
        <v>Saturday 12/20</v>
      </c>
      <c r="F83" s="51"/>
      <c r="G83" s="22"/>
      <c r="H83" s="44"/>
      <c r="I83" s="57" t="str">
        <f>I64</f>
        <v>Saturday 1/10</v>
      </c>
      <c r="J83" s="51"/>
      <c r="K83" s="51"/>
      <c r="L83" s="44"/>
      <c r="M83" s="57" t="str">
        <f>M64</f>
        <v>Saturday 1/17</v>
      </c>
      <c r="N83" s="51"/>
      <c r="O83" s="22"/>
      <c r="P83" s="44"/>
      <c r="Q83" s="57" t="str">
        <f>Q64</f>
        <v>Saturday 1/24</v>
      </c>
      <c r="R83" s="51"/>
      <c r="S83" s="22"/>
      <c r="T83" s="44"/>
      <c r="U83" s="57" t="str">
        <f>U64</f>
        <v>Saturday 1/31</v>
      </c>
      <c r="V83" s="51"/>
      <c r="W83" s="22"/>
      <c r="X83" s="44"/>
      <c r="Y83" s="57" t="str">
        <f>Y64</f>
        <v>Saturday 2/7</v>
      </c>
      <c r="Z83" s="51"/>
      <c r="AA83" s="22"/>
      <c r="AB83" s="44"/>
      <c r="AC83" s="57" t="str">
        <f>AC64</f>
        <v>Saturday 2/14</v>
      </c>
      <c r="AD83" s="51"/>
      <c r="AE83" s="22"/>
      <c r="AF83" s="62"/>
      <c r="AG83" s="113" t="str">
        <f>AG64</f>
        <v>2/14</v>
      </c>
      <c r="AH83" s="23"/>
      <c r="AI83" s="14"/>
      <c r="AJ83" s="24" t="s">
        <v>23</v>
      </c>
      <c r="AK83" s="24" t="s">
        <v>26</v>
      </c>
      <c r="AL83" s="24" t="s">
        <v>25</v>
      </c>
      <c r="AM83" s="24" t="s">
        <v>22</v>
      </c>
      <c r="AN83" s="24" t="s">
        <v>17</v>
      </c>
      <c r="AO83" s="24" t="s">
        <v>54</v>
      </c>
      <c r="AP83" s="24" t="s">
        <v>55</v>
      </c>
      <c r="AQ83" s="24" t="s">
        <v>56</v>
      </c>
      <c r="AR83" s="24" t="s">
        <v>57</v>
      </c>
      <c r="AS83" s="24" t="s">
        <v>138</v>
      </c>
      <c r="AT83" s="24" t="s">
        <v>138</v>
      </c>
      <c r="AU83" s="24" t="s">
        <v>138</v>
      </c>
      <c r="AV83" s="24" t="s">
        <v>138</v>
      </c>
      <c r="AW83" s="24" t="s">
        <v>138</v>
      </c>
      <c r="AX83" s="24"/>
      <c r="AZ83" s="24" t="s">
        <v>7</v>
      </c>
      <c r="BA83" s="24" t="s">
        <v>84</v>
      </c>
      <c r="BC83" s="24" t="s">
        <v>12</v>
      </c>
      <c r="BD83" s="24" t="s">
        <v>15</v>
      </c>
      <c r="BE83" s="24" t="s">
        <v>13</v>
      </c>
      <c r="BF83" s="53"/>
      <c r="BH83" s="30"/>
    </row>
    <row r="84" spans="1:60" x14ac:dyDescent="0.3">
      <c r="A84" s="56" t="s">
        <v>75</v>
      </c>
      <c r="B84" s="22" t="s">
        <v>76</v>
      </c>
      <c r="C84" s="22" t="s">
        <v>77</v>
      </c>
      <c r="D84" s="22" t="s">
        <v>83</v>
      </c>
      <c r="E84" s="56" t="s">
        <v>75</v>
      </c>
      <c r="F84" s="22" t="s">
        <v>76</v>
      </c>
      <c r="G84" s="22" t="s">
        <v>77</v>
      </c>
      <c r="H84" s="22" t="s">
        <v>83</v>
      </c>
      <c r="I84" s="56" t="s">
        <v>75</v>
      </c>
      <c r="J84" s="22" t="s">
        <v>76</v>
      </c>
      <c r="K84" s="22" t="s">
        <v>77</v>
      </c>
      <c r="L84" s="22" t="s">
        <v>83</v>
      </c>
      <c r="M84" s="56" t="s">
        <v>75</v>
      </c>
      <c r="N84" s="22" t="s">
        <v>76</v>
      </c>
      <c r="O84" s="22" t="s">
        <v>77</v>
      </c>
      <c r="P84" s="22" t="s">
        <v>83</v>
      </c>
      <c r="Q84" s="56" t="s">
        <v>75</v>
      </c>
      <c r="R84" s="22" t="s">
        <v>76</v>
      </c>
      <c r="S84" s="22" t="s">
        <v>77</v>
      </c>
      <c r="T84" s="22" t="s">
        <v>83</v>
      </c>
      <c r="U84" s="56" t="s">
        <v>75</v>
      </c>
      <c r="V84" s="22" t="s">
        <v>76</v>
      </c>
      <c r="W84" s="22" t="s">
        <v>77</v>
      </c>
      <c r="X84" s="22" t="s">
        <v>83</v>
      </c>
      <c r="Y84" s="56" t="s">
        <v>75</v>
      </c>
      <c r="Z84" s="22" t="s">
        <v>76</v>
      </c>
      <c r="AA84" s="22" t="s">
        <v>77</v>
      </c>
      <c r="AB84" s="22" t="s">
        <v>83</v>
      </c>
      <c r="AC84" s="56" t="s">
        <v>75</v>
      </c>
      <c r="AD84" s="22" t="s">
        <v>76</v>
      </c>
      <c r="AE84" s="22" t="s">
        <v>77</v>
      </c>
      <c r="AF84" s="21" t="s">
        <v>83</v>
      </c>
      <c r="AG84" s="100"/>
      <c r="AH84" s="218" t="s">
        <v>69</v>
      </c>
      <c r="AI84" s="24" t="str">
        <f>AJ83</f>
        <v>A1</v>
      </c>
      <c r="AJ84" s="14">
        <f t="shared" ref="AJ84:AW97" si="58">COUNTIF($A$85:$AE$99,$AI84&amp;" @ "&amp;AJ$83)</f>
        <v>0</v>
      </c>
      <c r="AK84" s="14">
        <f t="shared" si="58"/>
        <v>1</v>
      </c>
      <c r="AL84" s="14">
        <f t="shared" si="58"/>
        <v>1</v>
      </c>
      <c r="AM84" s="14">
        <f t="shared" si="58"/>
        <v>0</v>
      </c>
      <c r="AN84" s="14">
        <f t="shared" si="58"/>
        <v>1</v>
      </c>
      <c r="AO84" s="14">
        <f t="shared" si="58"/>
        <v>0</v>
      </c>
      <c r="AP84" s="14">
        <f t="shared" si="58"/>
        <v>1</v>
      </c>
      <c r="AQ84" s="14">
        <f t="shared" si="58"/>
        <v>1</v>
      </c>
      <c r="AR84" s="14">
        <f t="shared" si="58"/>
        <v>0</v>
      </c>
      <c r="AS84" s="14">
        <f t="shared" si="58"/>
        <v>0</v>
      </c>
      <c r="AT84" s="14">
        <f t="shared" si="58"/>
        <v>0</v>
      </c>
      <c r="AU84" s="14">
        <f t="shared" si="58"/>
        <v>0</v>
      </c>
      <c r="AV84" s="14">
        <f t="shared" si="58"/>
        <v>0</v>
      </c>
      <c r="AW84" s="14">
        <f t="shared" si="58"/>
        <v>0</v>
      </c>
      <c r="AX84" s="24">
        <f t="shared" ref="AX84:AX98" si="59">SUM(AJ84:AW84)</f>
        <v>5</v>
      </c>
      <c r="AZ84" s="24" t="str">
        <f t="shared" ref="AZ84:AZ97" si="60">AI84</f>
        <v>A1</v>
      </c>
      <c r="BA84" s="89">
        <f>AJ98+AX84</f>
        <v>7</v>
      </c>
      <c r="BC84" s="14">
        <f>SUMIF($AJ$83:$AW$83,"=A*",$AJ84:$AW84)+SUMIF($AI$84:$AI$97,"=A*",$AJ$84:$AJ$97)</f>
        <v>2</v>
      </c>
      <c r="BD84" s="14">
        <f>SUMIF($AJ$83:$AW$83,"=HB*",$AJ84:$AW84)+SUMIF($AI$84:$AI$97,"=HB*",$AJ$84:$AJ$97)</f>
        <v>3</v>
      </c>
      <c r="BE84" s="14">
        <f>SUMIF($AJ$83:$AW$83,"=M*",$AJ84:$AW84)+SUMIF($AI$84:$AI$97,"=M*",$AJ$84:$AJ$97)</f>
        <v>2</v>
      </c>
      <c r="BF84" s="24">
        <f t="shared" ref="BF84:BF97" si="61">SUM(BC84:BE84)</f>
        <v>7</v>
      </c>
      <c r="BH84" s="30"/>
    </row>
    <row r="85" spans="1:60" ht="14.4" customHeight="1" x14ac:dyDescent="0.3">
      <c r="A85" s="30" t="s">
        <v>256</v>
      </c>
      <c r="B85" s="41">
        <v>0.5</v>
      </c>
      <c r="C85" s="14" t="s">
        <v>81</v>
      </c>
      <c r="D85" s="45" t="str">
        <f t="shared" ref="D85:D91" si="62">IF(B85="","",TEXT(B85,"h:mm AM/PM")&amp;" "&amp;C85)</f>
        <v>12:00 PM HBMS</v>
      </c>
      <c r="E85" s="30" t="s">
        <v>376</v>
      </c>
      <c r="F85" s="41">
        <v>0.34375</v>
      </c>
      <c r="G85" s="14" t="s">
        <v>81</v>
      </c>
      <c r="H85" s="45" t="str">
        <f t="shared" ref="H85:H92" si="63">IF(F85="","",TEXT(F85,"h:mm AM/PM")&amp;" "&amp;G85)</f>
        <v>8:15 AM HBMS</v>
      </c>
      <c r="I85" s="30" t="s">
        <v>381</v>
      </c>
      <c r="J85" s="41">
        <v>0.33333333333333331</v>
      </c>
      <c r="K85" s="14" t="s">
        <v>80</v>
      </c>
      <c r="L85" s="45" t="str">
        <f t="shared" ref="L85:L92" si="64">IF(J85="","",TEXT(J85,"h:mm AM/PM")&amp;" "&amp;K85)</f>
        <v>8:00 AM AMS</v>
      </c>
      <c r="M85" s="30" t="s">
        <v>252</v>
      </c>
      <c r="N85" s="41">
        <v>0.5</v>
      </c>
      <c r="O85" s="14" t="s">
        <v>81</v>
      </c>
      <c r="P85" s="45" t="str">
        <f t="shared" ref="P85:P92" si="65">IF(N85="","",TEXT(N85,"h:mm AM/PM")&amp;" "&amp;O85)</f>
        <v>12:00 PM HBMS</v>
      </c>
      <c r="Q85" s="30" t="s">
        <v>359</v>
      </c>
      <c r="R85" s="41">
        <v>0.33333333333333331</v>
      </c>
      <c r="S85" s="14" t="s">
        <v>80</v>
      </c>
      <c r="T85" s="45" t="str">
        <f t="shared" ref="T85:T92" si="66">IF(R85="","",TEXT(R85,"h:mm AM/PM")&amp;" "&amp;S85)</f>
        <v>8:00 AM AMS</v>
      </c>
      <c r="U85" s="30" t="s">
        <v>373</v>
      </c>
      <c r="V85" s="41">
        <v>0.33333333333333331</v>
      </c>
      <c r="W85" s="14" t="s">
        <v>80</v>
      </c>
      <c r="X85" s="45" t="str">
        <f t="shared" ref="X85:X95" si="67">IF(V85="","",TEXT(V85,"h:mm AM/PM")&amp;" "&amp;W85)</f>
        <v>8:00 AM AMS</v>
      </c>
      <c r="Y85" s="30" t="s">
        <v>379</v>
      </c>
      <c r="Z85" s="128">
        <v>0.35416666666666669</v>
      </c>
      <c r="AA85" s="129" t="s">
        <v>79</v>
      </c>
      <c r="AB85" s="45" t="str">
        <f t="shared" ref="AB85:AB95" si="68">IF(Z85="","",TEXT(Z85,"h:mm AM/PM")&amp;" "&amp;AA85)</f>
        <v>8:30 AM MMS</v>
      </c>
      <c r="AC85" s="127"/>
      <c r="AD85" s="41"/>
      <c r="AF85" s="45" t="str">
        <f>IF(AD85="","",TEXT(AD85,"h:mm AM/PM")&amp;" "&amp;AE85)</f>
        <v/>
      </c>
      <c r="AG85" s="227" t="s">
        <v>68</v>
      </c>
      <c r="AH85" s="218"/>
      <c r="AI85" s="24" t="str">
        <f>AK83</f>
        <v>A2</v>
      </c>
      <c r="AJ85" s="14">
        <f t="shared" si="58"/>
        <v>1</v>
      </c>
      <c r="AK85" s="14">
        <f t="shared" si="58"/>
        <v>0</v>
      </c>
      <c r="AL85" s="14">
        <f t="shared" si="58"/>
        <v>0</v>
      </c>
      <c r="AM85" s="14">
        <f t="shared" si="58"/>
        <v>1</v>
      </c>
      <c r="AN85" s="14">
        <f t="shared" si="58"/>
        <v>1</v>
      </c>
      <c r="AO85" s="14">
        <f t="shared" si="58"/>
        <v>1</v>
      </c>
      <c r="AP85" s="14">
        <f t="shared" si="58"/>
        <v>0</v>
      </c>
      <c r="AQ85" s="14">
        <f t="shared" si="58"/>
        <v>0</v>
      </c>
      <c r="AR85" s="14">
        <f t="shared" si="58"/>
        <v>0</v>
      </c>
      <c r="AS85" s="14">
        <f t="shared" si="58"/>
        <v>0</v>
      </c>
      <c r="AT85" s="14">
        <f t="shared" si="58"/>
        <v>0</v>
      </c>
      <c r="AU85" s="14">
        <f t="shared" si="58"/>
        <v>0</v>
      </c>
      <c r="AV85" s="14">
        <f t="shared" si="58"/>
        <v>0</v>
      </c>
      <c r="AW85" s="14">
        <f t="shared" si="58"/>
        <v>0</v>
      </c>
      <c r="AX85" s="24">
        <f t="shared" si="59"/>
        <v>4</v>
      </c>
      <c r="AZ85" s="24" t="str">
        <f t="shared" si="60"/>
        <v>A2</v>
      </c>
      <c r="BA85" s="89">
        <f>AK98+AX85</f>
        <v>7</v>
      </c>
      <c r="BC85" s="14">
        <f>SUMIF($AJ$83:$AW$83,"=A*",$AJ85:$AW85)+SUMIF($AI$84:$AI$97,"=A*",$AK$84:$AK$97)</f>
        <v>2</v>
      </c>
      <c r="BD85" s="14">
        <f>SUMIF($AJ$83:$AW$83,"=HB*",$AJ85:$AW85)+SUMIF($AI$84:$AI$97,"=HB*",$AK$84:$AK$97)</f>
        <v>3</v>
      </c>
      <c r="BE85" s="14">
        <f>SUMIF($AJ$83:$AW$83,"=M*",$AJ85:$AW85)+SUMIF($AI$84:$AI$97,"=M*",$AK$84:$AK$97)</f>
        <v>2</v>
      </c>
      <c r="BF85" s="24">
        <f t="shared" si="61"/>
        <v>7</v>
      </c>
      <c r="BH85" s="30"/>
    </row>
    <row r="86" spans="1:60" ht="14.4" customHeight="1" x14ac:dyDescent="0.3">
      <c r="A86" s="30" t="s">
        <v>257</v>
      </c>
      <c r="B86" s="41">
        <v>0.59375</v>
      </c>
      <c r="C86" s="14" t="s">
        <v>80</v>
      </c>
      <c r="D86" s="45" t="str">
        <f t="shared" si="62"/>
        <v>2:15 PM AMS</v>
      </c>
      <c r="E86" s="30" t="s">
        <v>375</v>
      </c>
      <c r="F86" s="41">
        <v>0.35416666666666669</v>
      </c>
      <c r="G86" s="14" t="s">
        <v>79</v>
      </c>
      <c r="H86" s="45" t="str">
        <f t="shared" si="63"/>
        <v>8:30 AM MMS</v>
      </c>
      <c r="I86" s="30" t="s">
        <v>380</v>
      </c>
      <c r="J86" s="41">
        <v>0.35416666666666669</v>
      </c>
      <c r="K86" s="14" t="s">
        <v>79</v>
      </c>
      <c r="L86" s="45" t="str">
        <f t="shared" si="64"/>
        <v>8:30 AM MMS</v>
      </c>
      <c r="M86" s="30" t="s">
        <v>383</v>
      </c>
      <c r="N86" s="41">
        <v>0.55208333333333337</v>
      </c>
      <c r="O86" s="14" t="s">
        <v>81</v>
      </c>
      <c r="P86" s="45" t="str">
        <f t="shared" si="65"/>
        <v>1:15 PM HBMS</v>
      </c>
      <c r="Q86" s="30" t="s">
        <v>386</v>
      </c>
      <c r="R86" s="41">
        <v>0.35416666666666669</v>
      </c>
      <c r="S86" s="14" t="s">
        <v>79</v>
      </c>
      <c r="T86" s="45" t="str">
        <f t="shared" si="66"/>
        <v>8:30 AM MMS</v>
      </c>
      <c r="U86" s="30" t="s">
        <v>410</v>
      </c>
      <c r="V86" s="128">
        <v>0.35416666666666669</v>
      </c>
      <c r="W86" s="129" t="s">
        <v>79</v>
      </c>
      <c r="X86" s="45" t="str">
        <f t="shared" si="67"/>
        <v>8:30 AM MMS</v>
      </c>
      <c r="Y86" s="30" t="s">
        <v>248</v>
      </c>
      <c r="Z86" s="41">
        <v>0.40625</v>
      </c>
      <c r="AA86" s="14" t="s">
        <v>79</v>
      </c>
      <c r="AB86" s="45" t="str">
        <f t="shared" si="68"/>
        <v>9:45 AM MMS</v>
      </c>
      <c r="AC86" s="127"/>
      <c r="AD86" s="128"/>
      <c r="AE86" s="132"/>
      <c r="AF86" s="45" t="str">
        <f>IF(AD86="","",TEXT(AD86,"h:mm AM/PM")&amp;" "&amp;AE86)</f>
        <v/>
      </c>
      <c r="AG86" s="227"/>
      <c r="AH86" s="218"/>
      <c r="AI86" s="24" t="str">
        <f>AL83</f>
        <v>HB1</v>
      </c>
      <c r="AJ86" s="14">
        <f t="shared" si="58"/>
        <v>0</v>
      </c>
      <c r="AK86" s="14">
        <f t="shared" si="58"/>
        <v>1</v>
      </c>
      <c r="AL86" s="14">
        <f t="shared" si="58"/>
        <v>0</v>
      </c>
      <c r="AM86" s="14">
        <f t="shared" si="58"/>
        <v>0</v>
      </c>
      <c r="AN86" s="14">
        <f t="shared" si="58"/>
        <v>0</v>
      </c>
      <c r="AO86" s="14">
        <f t="shared" si="58"/>
        <v>1</v>
      </c>
      <c r="AP86" s="14">
        <f t="shared" si="58"/>
        <v>1</v>
      </c>
      <c r="AQ86" s="14">
        <f t="shared" si="58"/>
        <v>1</v>
      </c>
      <c r="AR86" s="14">
        <f t="shared" si="58"/>
        <v>0</v>
      </c>
      <c r="AS86" s="14">
        <f t="shared" si="58"/>
        <v>0</v>
      </c>
      <c r="AT86" s="14">
        <f t="shared" si="58"/>
        <v>0</v>
      </c>
      <c r="AU86" s="14">
        <f t="shared" si="58"/>
        <v>0</v>
      </c>
      <c r="AV86" s="14">
        <f t="shared" si="58"/>
        <v>0</v>
      </c>
      <c r="AW86" s="14">
        <f t="shared" si="58"/>
        <v>0</v>
      </c>
      <c r="AX86" s="24">
        <f t="shared" si="59"/>
        <v>4</v>
      </c>
      <c r="AZ86" s="24" t="str">
        <f t="shared" si="60"/>
        <v>HB1</v>
      </c>
      <c r="BA86" s="89">
        <f>AL98+AX86</f>
        <v>7</v>
      </c>
      <c r="BC86" s="14">
        <f>SUMIF($AJ$83:$AW$83,"=A*",$AJ86:$AW86)+SUMIF($AI$84:$AI$97,"=A*",$AL$84:$AL$97)</f>
        <v>2</v>
      </c>
      <c r="BD86" s="14">
        <f>SUMIF($AJ$83:$AW$83,"=HB*",$AJ86:$AW86)+SUMIF($AI$84:$AI$97,"=HB*",$AL$84:$AL$97)</f>
        <v>2</v>
      </c>
      <c r="BE86" s="14">
        <f>SUMIF($AJ$83:$AW$83,"=M*",$AJ86:$AW86)+SUMIF($AI$84:$AI$97,"=M*",$AL$84:$AL$97)</f>
        <v>3</v>
      </c>
      <c r="BF86" s="24">
        <f t="shared" si="61"/>
        <v>7</v>
      </c>
      <c r="BH86" s="30"/>
    </row>
    <row r="87" spans="1:60" ht="14.4" customHeight="1" x14ac:dyDescent="0.3">
      <c r="A87" s="30" t="s">
        <v>258</v>
      </c>
      <c r="B87" s="41">
        <v>0.64583333333333337</v>
      </c>
      <c r="C87" s="14" t="s">
        <v>80</v>
      </c>
      <c r="D87" s="45" t="str">
        <f t="shared" si="62"/>
        <v>3:30 PM AMS</v>
      </c>
      <c r="E87" s="30" t="s">
        <v>377</v>
      </c>
      <c r="F87" s="41">
        <v>0.40625</v>
      </c>
      <c r="G87" s="14" t="s">
        <v>79</v>
      </c>
      <c r="H87" s="45" t="str">
        <f t="shared" si="63"/>
        <v>9:45 AM MMS</v>
      </c>
      <c r="I87" s="30" t="s">
        <v>362</v>
      </c>
      <c r="J87" s="41">
        <v>0.5</v>
      </c>
      <c r="K87" s="14" t="s">
        <v>81</v>
      </c>
      <c r="L87" s="45" t="str">
        <f t="shared" si="64"/>
        <v>12:00 PM HBMS</v>
      </c>
      <c r="M87" s="30" t="s">
        <v>382</v>
      </c>
      <c r="N87" s="41">
        <v>0.60416666666666663</v>
      </c>
      <c r="O87" s="14" t="s">
        <v>81</v>
      </c>
      <c r="P87" s="45" t="str">
        <f t="shared" si="65"/>
        <v>2:30 PM HBMS</v>
      </c>
      <c r="Q87" s="30" t="s">
        <v>387</v>
      </c>
      <c r="R87" s="41">
        <v>0.40625</v>
      </c>
      <c r="S87" s="14" t="s">
        <v>79</v>
      </c>
      <c r="T87" s="45" t="str">
        <f t="shared" si="66"/>
        <v>9:45 AM MMS</v>
      </c>
      <c r="U87" s="30" t="s">
        <v>409</v>
      </c>
      <c r="V87" s="41">
        <v>0.40625</v>
      </c>
      <c r="W87" s="14" t="s">
        <v>79</v>
      </c>
      <c r="X87" s="45" t="str">
        <f t="shared" si="67"/>
        <v>9:45 AM MMS</v>
      </c>
      <c r="Y87" s="30" t="s">
        <v>259</v>
      </c>
      <c r="Z87" s="41">
        <v>0.45833333333333331</v>
      </c>
      <c r="AA87" s="14" t="s">
        <v>79</v>
      </c>
      <c r="AB87" s="45" t="str">
        <f t="shared" si="68"/>
        <v>11:00 AM MMS</v>
      </c>
      <c r="AC87" s="127"/>
      <c r="AD87" s="41"/>
      <c r="AE87" s="129"/>
      <c r="AF87" s="45" t="str">
        <f>IF(AD87="","",TEXT(AD87,"h:mm AM/PM")&amp;" "&amp;AE87)</f>
        <v/>
      </c>
      <c r="AG87" s="227"/>
      <c r="AH87" s="218"/>
      <c r="AI87" s="24" t="str">
        <f>AM83</f>
        <v>HB2</v>
      </c>
      <c r="AJ87" s="14">
        <f t="shared" si="58"/>
        <v>1</v>
      </c>
      <c r="AK87" s="14">
        <f t="shared" si="58"/>
        <v>0</v>
      </c>
      <c r="AL87" s="14">
        <f t="shared" si="58"/>
        <v>1</v>
      </c>
      <c r="AM87" s="14">
        <f t="shared" si="58"/>
        <v>0</v>
      </c>
      <c r="AN87" s="14">
        <f t="shared" si="58"/>
        <v>1</v>
      </c>
      <c r="AO87" s="14">
        <f t="shared" si="58"/>
        <v>0</v>
      </c>
      <c r="AP87" s="14">
        <f t="shared" si="58"/>
        <v>0</v>
      </c>
      <c r="AQ87" s="14">
        <f t="shared" si="58"/>
        <v>0</v>
      </c>
      <c r="AR87" s="14">
        <f t="shared" si="58"/>
        <v>1</v>
      </c>
      <c r="AS87" s="14">
        <f t="shared" si="58"/>
        <v>0</v>
      </c>
      <c r="AT87" s="14">
        <f t="shared" si="58"/>
        <v>0</v>
      </c>
      <c r="AU87" s="14">
        <f t="shared" si="58"/>
        <v>0</v>
      </c>
      <c r="AV87" s="14">
        <f t="shared" si="58"/>
        <v>0</v>
      </c>
      <c r="AW87" s="14">
        <f t="shared" si="58"/>
        <v>0</v>
      </c>
      <c r="AX87" s="24">
        <f t="shared" si="59"/>
        <v>4</v>
      </c>
      <c r="AZ87" s="24" t="str">
        <f t="shared" si="60"/>
        <v>HB2</v>
      </c>
      <c r="BA87" s="89">
        <f>AM98+AX87</f>
        <v>7</v>
      </c>
      <c r="BC87" s="14">
        <f>SUMIF($AJ$83:$AW$83,"=A*",$AJ87:$AW87)+SUMIF($AI$84:$AI$97,"=A*",$AM$84:$AM$97)</f>
        <v>2</v>
      </c>
      <c r="BD87" s="14">
        <f>SUMIF($AJ$83:$AW$83,"=HB*",$AJ87:$AW87)+SUMIF($AI$84:$AI$97,"=HB*",$AM$84:$AM$97)</f>
        <v>2</v>
      </c>
      <c r="BE87" s="14">
        <f>SUMIF($AJ$83:$AW$83,"=M*",$AJ87:$AW87)+SUMIF($AI$84:$AI$97,"=M*",$AM$84:$AM$97)</f>
        <v>3</v>
      </c>
      <c r="BF87" s="24">
        <f t="shared" si="61"/>
        <v>7</v>
      </c>
      <c r="BH87" s="30"/>
    </row>
    <row r="88" spans="1:60" x14ac:dyDescent="0.3">
      <c r="A88" s="30"/>
      <c r="B88" s="41"/>
      <c r="C88" s="58"/>
      <c r="D88" s="45" t="str">
        <f t="shared" si="62"/>
        <v/>
      </c>
      <c r="E88" s="30" t="s">
        <v>378</v>
      </c>
      <c r="F88" s="41">
        <v>0.45833333333333331</v>
      </c>
      <c r="G88" s="14" t="s">
        <v>79</v>
      </c>
      <c r="H88" s="45" t="str">
        <f t="shared" si="63"/>
        <v>11:00 AM MMS</v>
      </c>
      <c r="I88" s="30" t="s">
        <v>351</v>
      </c>
      <c r="J88" s="41">
        <v>0.55208333333333337</v>
      </c>
      <c r="K88" s="58" t="s">
        <v>81</v>
      </c>
      <c r="L88" s="45" t="str">
        <f t="shared" si="64"/>
        <v>1:15 PM HBMS</v>
      </c>
      <c r="M88" s="30"/>
      <c r="N88" s="41"/>
      <c r="O88" s="58"/>
      <c r="P88" s="45" t="str">
        <f t="shared" si="65"/>
        <v/>
      </c>
      <c r="Q88" s="30" t="s">
        <v>385</v>
      </c>
      <c r="R88" s="41">
        <v>0.45833333333333331</v>
      </c>
      <c r="S88" s="58" t="s">
        <v>79</v>
      </c>
      <c r="T88" s="45" t="str">
        <f t="shared" si="66"/>
        <v>11:00 AM MMS</v>
      </c>
      <c r="U88" s="30" t="s">
        <v>408</v>
      </c>
      <c r="V88" s="41">
        <v>0.45833333333333331</v>
      </c>
      <c r="W88" s="58" t="s">
        <v>79</v>
      </c>
      <c r="X88" s="45" t="str">
        <f t="shared" si="67"/>
        <v>11:00 AM MMS</v>
      </c>
      <c r="Y88" s="30" t="s">
        <v>368</v>
      </c>
      <c r="Z88" s="41">
        <v>0.5</v>
      </c>
      <c r="AA88" s="14" t="s">
        <v>81</v>
      </c>
      <c r="AB88" s="45" t="str">
        <f t="shared" si="68"/>
        <v>12:00 PM HBMS</v>
      </c>
      <c r="AC88" s="127"/>
      <c r="AD88" s="41"/>
      <c r="AF88" s="45" t="str">
        <f>IF(AD88="","",TEXT(AD88,"h:mm AM/PM")&amp;" "&amp;AE88)</f>
        <v/>
      </c>
      <c r="AG88" s="227"/>
      <c r="AH88" s="218"/>
      <c r="AI88" s="24" t="str">
        <f>AN83</f>
        <v>HB3</v>
      </c>
      <c r="AJ88" s="14">
        <f t="shared" si="58"/>
        <v>0</v>
      </c>
      <c r="AK88" s="14">
        <f t="shared" si="58"/>
        <v>0</v>
      </c>
      <c r="AL88" s="14">
        <f t="shared" si="58"/>
        <v>1</v>
      </c>
      <c r="AM88" s="14">
        <f t="shared" si="58"/>
        <v>0</v>
      </c>
      <c r="AN88" s="14">
        <f t="shared" si="58"/>
        <v>0</v>
      </c>
      <c r="AO88" s="14">
        <f t="shared" si="58"/>
        <v>1</v>
      </c>
      <c r="AP88" s="14">
        <f t="shared" si="58"/>
        <v>1</v>
      </c>
      <c r="AQ88" s="14">
        <f t="shared" si="58"/>
        <v>0</v>
      </c>
      <c r="AR88" s="14">
        <f t="shared" si="58"/>
        <v>1</v>
      </c>
      <c r="AS88" s="14">
        <f t="shared" si="58"/>
        <v>0</v>
      </c>
      <c r="AT88" s="14">
        <f t="shared" si="58"/>
        <v>0</v>
      </c>
      <c r="AU88" s="14">
        <f t="shared" si="58"/>
        <v>0</v>
      </c>
      <c r="AV88" s="14">
        <f t="shared" si="58"/>
        <v>0</v>
      </c>
      <c r="AW88" s="14">
        <f t="shared" si="58"/>
        <v>0</v>
      </c>
      <c r="AX88" s="24">
        <f t="shared" si="59"/>
        <v>4</v>
      </c>
      <c r="AZ88" s="24" t="str">
        <f t="shared" si="60"/>
        <v>HB3</v>
      </c>
      <c r="BA88" s="89">
        <f>AN98+AX88</f>
        <v>8</v>
      </c>
      <c r="BC88" s="14">
        <f>SUMIF($AJ$83:$AW$83,"=A*",$AJ88:$AW88)+SUMIF($AI$84:$AI$97,"=A*",$AN$84:$AN$97)</f>
        <v>2</v>
      </c>
      <c r="BD88" s="14">
        <f>SUMIF($AJ$83:$AW$83,"=HB*",$AJ88:$AW88)+SUMIF($AI$84:$AI$97,"=HB*",$AN$84:$AN$97)</f>
        <v>2</v>
      </c>
      <c r="BE88" s="14">
        <f>SUMIF($AJ$83:$AW$83,"=M*",$AJ88:$AW88)+SUMIF($AI$84:$AI$97,"=M*",$AN$84:$AN$97)</f>
        <v>4</v>
      </c>
      <c r="BF88" s="24">
        <f t="shared" si="61"/>
        <v>8</v>
      </c>
      <c r="BH88" s="30"/>
    </row>
    <row r="89" spans="1:60" x14ac:dyDescent="0.3">
      <c r="A89" s="30"/>
      <c r="B89" s="41"/>
      <c r="C89" s="58"/>
      <c r="D89" s="45" t="str">
        <f t="shared" si="62"/>
        <v/>
      </c>
      <c r="E89" s="30" t="s">
        <v>235</v>
      </c>
      <c r="F89" s="41">
        <v>0.51041666666666663</v>
      </c>
      <c r="G89" s="58" t="s">
        <v>79</v>
      </c>
      <c r="H89" s="45" t="str">
        <f t="shared" si="63"/>
        <v>12:15 PM MMS</v>
      </c>
      <c r="I89" s="30"/>
      <c r="J89" s="41"/>
      <c r="K89" s="14"/>
      <c r="L89" s="45" t="str">
        <f t="shared" si="64"/>
        <v/>
      </c>
      <c r="M89" s="30"/>
      <c r="N89" s="41"/>
      <c r="O89" s="58"/>
      <c r="P89" s="45" t="str">
        <f t="shared" si="65"/>
        <v/>
      </c>
      <c r="Q89" s="30" t="s">
        <v>384</v>
      </c>
      <c r="R89" s="41">
        <v>0.5</v>
      </c>
      <c r="S89" s="14" t="s">
        <v>81</v>
      </c>
      <c r="T89" s="45" t="str">
        <f t="shared" si="66"/>
        <v>12:00 PM HBMS</v>
      </c>
      <c r="U89" s="30" t="s">
        <v>355</v>
      </c>
      <c r="V89" s="41">
        <v>0.5</v>
      </c>
      <c r="W89" s="14" t="s">
        <v>81</v>
      </c>
      <c r="X89" s="45" t="str">
        <f t="shared" si="67"/>
        <v>12:00 PM HBMS</v>
      </c>
      <c r="Y89" s="30"/>
      <c r="Z89" s="41"/>
      <c r="AA89" s="58"/>
      <c r="AB89" s="45" t="str">
        <f t="shared" si="68"/>
        <v/>
      </c>
      <c r="AC89" s="127"/>
      <c r="AD89" s="131"/>
      <c r="AE89" s="132"/>
      <c r="AF89" s="45" t="str">
        <f t="shared" ref="AF89:AF92" si="69">IF(AD89="","",TEXT(AD89,"h:mm AM/PM")&amp;" "&amp;AE89)</f>
        <v/>
      </c>
      <c r="AG89" s="227"/>
      <c r="AH89" s="218"/>
      <c r="AI89" s="24" t="str">
        <f>AO83</f>
        <v>M1</v>
      </c>
      <c r="AJ89" s="14">
        <f t="shared" si="58"/>
        <v>0</v>
      </c>
      <c r="AK89" s="14">
        <f t="shared" si="58"/>
        <v>1</v>
      </c>
      <c r="AL89" s="14">
        <f t="shared" si="58"/>
        <v>0</v>
      </c>
      <c r="AM89" s="14">
        <f t="shared" si="58"/>
        <v>0</v>
      </c>
      <c r="AN89" s="14">
        <f t="shared" si="58"/>
        <v>0</v>
      </c>
      <c r="AO89" s="14">
        <f t="shared" si="58"/>
        <v>0</v>
      </c>
      <c r="AP89" s="14">
        <f t="shared" si="58"/>
        <v>1</v>
      </c>
      <c r="AQ89" s="14">
        <f t="shared" si="58"/>
        <v>1</v>
      </c>
      <c r="AR89" s="14">
        <f t="shared" si="58"/>
        <v>0</v>
      </c>
      <c r="AS89" s="14">
        <f t="shared" si="58"/>
        <v>0</v>
      </c>
      <c r="AT89" s="14">
        <f t="shared" si="58"/>
        <v>0</v>
      </c>
      <c r="AU89" s="14">
        <f t="shared" si="58"/>
        <v>0</v>
      </c>
      <c r="AV89" s="14">
        <f t="shared" si="58"/>
        <v>0</v>
      </c>
      <c r="AW89" s="14">
        <f t="shared" si="58"/>
        <v>0</v>
      </c>
      <c r="AX89" s="24">
        <f t="shared" si="59"/>
        <v>3</v>
      </c>
      <c r="AZ89" s="24" t="str">
        <f t="shared" si="60"/>
        <v>M1</v>
      </c>
      <c r="BA89" s="89">
        <f>AO98+AX89</f>
        <v>7</v>
      </c>
      <c r="BC89" s="14">
        <f>SUMIF($AJ$83:$AW$83,"=A*",$AJ89:$AW89)+SUMIF($AI$84:$AI$97,"=A*",$AO$84:$AO$97)</f>
        <v>2</v>
      </c>
      <c r="BD89" s="14">
        <f>SUMIF($AJ$83:$AW$83,"=HB*",$AJ89:$AW89)+SUMIF($AI$84:$AI$97,"=HB*",$AO$84:$AO$97)</f>
        <v>2</v>
      </c>
      <c r="BE89" s="14">
        <f>SUMIF($AJ$83:$AW$83,"=M*",$AJ89:$AW89)+SUMIF($AI$84:$AI$97,"=M*",$AO$84:$AO$97)</f>
        <v>3</v>
      </c>
      <c r="BF89" s="24">
        <f t="shared" si="61"/>
        <v>7</v>
      </c>
      <c r="BH89" s="30"/>
    </row>
    <row r="90" spans="1:60" x14ac:dyDescent="0.3">
      <c r="A90" s="30"/>
      <c r="B90" s="41"/>
      <c r="C90" s="58"/>
      <c r="D90" s="45" t="str">
        <f t="shared" si="62"/>
        <v/>
      </c>
      <c r="E90" s="30"/>
      <c r="F90" s="41"/>
      <c r="G90" s="58"/>
      <c r="H90" s="45" t="str">
        <f t="shared" si="63"/>
        <v/>
      </c>
      <c r="I90" s="30"/>
      <c r="J90" s="41"/>
      <c r="K90" s="58"/>
      <c r="L90" s="45" t="str">
        <f t="shared" si="64"/>
        <v/>
      </c>
      <c r="M90" s="30"/>
      <c r="N90" s="41"/>
      <c r="O90" s="58"/>
      <c r="P90" s="45" t="str">
        <f t="shared" si="65"/>
        <v/>
      </c>
      <c r="Q90" s="30"/>
      <c r="R90" s="41"/>
      <c r="S90" s="58"/>
      <c r="T90" s="45" t="str">
        <f t="shared" si="66"/>
        <v/>
      </c>
      <c r="U90" s="30" t="s">
        <v>388</v>
      </c>
      <c r="V90" s="41">
        <v>0.51041666666666663</v>
      </c>
      <c r="W90" s="14" t="s">
        <v>79</v>
      </c>
      <c r="X90" s="45" t="str">
        <f t="shared" si="67"/>
        <v>12:15 PM MMS</v>
      </c>
      <c r="Y90" s="30"/>
      <c r="Z90" s="41"/>
      <c r="AB90" s="45" t="str">
        <f t="shared" si="68"/>
        <v/>
      </c>
      <c r="AC90" s="127"/>
      <c r="AD90" s="128"/>
      <c r="AE90" s="129"/>
      <c r="AF90" s="45" t="str">
        <f t="shared" si="69"/>
        <v/>
      </c>
      <c r="AG90" s="227"/>
      <c r="AH90" s="218"/>
      <c r="AI90" s="24" t="str">
        <f>AP83</f>
        <v>M2</v>
      </c>
      <c r="AJ90" s="14">
        <f t="shared" si="58"/>
        <v>0</v>
      </c>
      <c r="AK90" s="14">
        <f t="shared" si="58"/>
        <v>0</v>
      </c>
      <c r="AL90" s="14">
        <f t="shared" si="58"/>
        <v>0</v>
      </c>
      <c r="AM90" s="14">
        <f t="shared" si="58"/>
        <v>1</v>
      </c>
      <c r="AN90" s="14">
        <f t="shared" si="58"/>
        <v>0</v>
      </c>
      <c r="AO90" s="14">
        <f t="shared" si="58"/>
        <v>1</v>
      </c>
      <c r="AP90" s="14">
        <f t="shared" si="58"/>
        <v>0</v>
      </c>
      <c r="AQ90" s="14">
        <f t="shared" si="58"/>
        <v>1</v>
      </c>
      <c r="AR90" s="14">
        <f t="shared" si="58"/>
        <v>0</v>
      </c>
      <c r="AS90" s="14">
        <f t="shared" si="58"/>
        <v>0</v>
      </c>
      <c r="AT90" s="14">
        <f t="shared" si="58"/>
        <v>0</v>
      </c>
      <c r="AU90" s="14">
        <f t="shared" si="58"/>
        <v>0</v>
      </c>
      <c r="AV90" s="14">
        <f t="shared" si="58"/>
        <v>0</v>
      </c>
      <c r="AW90" s="14">
        <f t="shared" si="58"/>
        <v>0</v>
      </c>
      <c r="AX90" s="24">
        <f t="shared" si="59"/>
        <v>3</v>
      </c>
      <c r="AZ90" s="24" t="str">
        <f t="shared" si="60"/>
        <v>M2</v>
      </c>
      <c r="BA90" s="89">
        <f>AP98+AX90</f>
        <v>7</v>
      </c>
      <c r="BC90" s="14">
        <f>SUMIF($AJ$83:$AW$83,"=A*",$AJ90:$AW90)+SUMIF($AI$84:$AI$97,"=A*",$AP$84:$AP$97)</f>
        <v>1</v>
      </c>
      <c r="BD90" s="14">
        <f>SUMIF($AJ$83:$AW$83,"=HB*",$AJ90:$AW90)+SUMIF($AI$84:$AI$97,"=HB*",$AP$84:$AP$97)</f>
        <v>3</v>
      </c>
      <c r="BE90" s="14">
        <f>SUMIF($AJ$83:$AW$83,"=M*",$AJ90:$AW90)+SUMIF($AI$84:$AI$97,"=M*",$AP$84:$AP$97)</f>
        <v>3</v>
      </c>
      <c r="BF90" s="24">
        <f t="shared" si="61"/>
        <v>7</v>
      </c>
      <c r="BH90" s="30"/>
    </row>
    <row r="91" spans="1:60" x14ac:dyDescent="0.3">
      <c r="A91" s="30"/>
      <c r="B91" s="41"/>
      <c r="D91" s="45" t="str">
        <f t="shared" si="62"/>
        <v/>
      </c>
      <c r="E91" s="30"/>
      <c r="F91" s="41"/>
      <c r="H91" s="45" t="str">
        <f t="shared" si="63"/>
        <v/>
      </c>
      <c r="I91" s="30"/>
      <c r="J91" s="41"/>
      <c r="K91" s="14"/>
      <c r="L91" s="45" t="str">
        <f t="shared" si="64"/>
        <v/>
      </c>
      <c r="M91" s="30"/>
      <c r="N91" s="41"/>
      <c r="P91" s="45" t="str">
        <f t="shared" si="65"/>
        <v/>
      </c>
      <c r="Q91" s="30"/>
      <c r="R91" s="41"/>
      <c r="T91" s="45" t="str">
        <f t="shared" si="66"/>
        <v/>
      </c>
      <c r="U91" s="30"/>
      <c r="V91" s="41"/>
      <c r="W91" s="58"/>
      <c r="X91" s="45" t="str">
        <f t="shared" si="67"/>
        <v/>
      </c>
      <c r="Y91" s="30"/>
      <c r="Z91" s="41"/>
      <c r="AA91" s="58"/>
      <c r="AB91" s="45" t="str">
        <f t="shared" si="68"/>
        <v/>
      </c>
      <c r="AC91" s="127"/>
      <c r="AD91" s="128"/>
      <c r="AE91" s="129"/>
      <c r="AF91" s="45" t="str">
        <f t="shared" si="69"/>
        <v/>
      </c>
      <c r="AG91" s="227"/>
      <c r="AH91" s="218"/>
      <c r="AI91" s="24" t="str">
        <f>AQ83</f>
        <v>M3</v>
      </c>
      <c r="AJ91" s="14">
        <f t="shared" si="58"/>
        <v>0</v>
      </c>
      <c r="AK91" s="14">
        <f t="shared" si="58"/>
        <v>0</v>
      </c>
      <c r="AL91" s="14">
        <f t="shared" si="58"/>
        <v>0</v>
      </c>
      <c r="AM91" s="14">
        <f t="shared" si="58"/>
        <v>1</v>
      </c>
      <c r="AN91" s="14">
        <f t="shared" si="58"/>
        <v>1</v>
      </c>
      <c r="AO91" s="14">
        <f t="shared" si="58"/>
        <v>0</v>
      </c>
      <c r="AP91" s="14">
        <f t="shared" si="58"/>
        <v>0</v>
      </c>
      <c r="AQ91" s="14">
        <f t="shared" si="58"/>
        <v>0</v>
      </c>
      <c r="AR91" s="14">
        <f t="shared" si="58"/>
        <v>1</v>
      </c>
      <c r="AS91" s="14">
        <f t="shared" si="58"/>
        <v>0</v>
      </c>
      <c r="AT91" s="14">
        <f t="shared" si="58"/>
        <v>0</v>
      </c>
      <c r="AU91" s="14">
        <f t="shared" si="58"/>
        <v>0</v>
      </c>
      <c r="AV91" s="14">
        <f t="shared" si="58"/>
        <v>0</v>
      </c>
      <c r="AW91" s="14">
        <f t="shared" si="58"/>
        <v>0</v>
      </c>
      <c r="AX91" s="24">
        <f t="shared" si="59"/>
        <v>3</v>
      </c>
      <c r="AZ91" s="24" t="str">
        <f t="shared" si="60"/>
        <v>M3</v>
      </c>
      <c r="BA91" s="89">
        <f>AQ98+AX91</f>
        <v>7</v>
      </c>
      <c r="BC91" s="14">
        <f>SUMIF($AJ$83:$AW$83,"=A*",$AJ91:$AW91)+SUMIF($AI$84:$AI$97,"=A*",$AQ$84:$AQ$97)</f>
        <v>1</v>
      </c>
      <c r="BD91" s="14">
        <f>SUMIF($AJ$83:$AW$83,"=HB*",$AJ91:$AW91)+SUMIF($AI$84:$AI$97,"=HB*",$AQ$84:$AQ$97)</f>
        <v>3</v>
      </c>
      <c r="BE91" s="14">
        <f>SUMIF($AJ$83:$AW$83,"=M*",$AJ91:$AW91)+SUMIF($AI$84:$AI$97,"=M*",$AQ$84:$AQ$97)</f>
        <v>3</v>
      </c>
      <c r="BF91" s="24">
        <f t="shared" si="61"/>
        <v>7</v>
      </c>
      <c r="BH91" s="30"/>
    </row>
    <row r="92" spans="1:60" x14ac:dyDescent="0.3">
      <c r="A92" s="30"/>
      <c r="B92" s="41"/>
      <c r="D92" s="45"/>
      <c r="E92" s="30"/>
      <c r="F92" s="41"/>
      <c r="H92" s="45" t="str">
        <f t="shared" si="63"/>
        <v/>
      </c>
      <c r="I92" s="30"/>
      <c r="J92" s="41"/>
      <c r="K92" s="14"/>
      <c r="L92" s="45" t="str">
        <f t="shared" si="64"/>
        <v/>
      </c>
      <c r="M92" s="30"/>
      <c r="N92" s="41"/>
      <c r="P92" s="45" t="str">
        <f t="shared" si="65"/>
        <v/>
      </c>
      <c r="Q92" s="30"/>
      <c r="R92" s="41"/>
      <c r="T92" s="45" t="str">
        <f t="shared" si="66"/>
        <v/>
      </c>
      <c r="U92" s="30"/>
      <c r="V92" s="41"/>
      <c r="W92" s="58"/>
      <c r="X92" s="45" t="str">
        <f t="shared" si="67"/>
        <v/>
      </c>
      <c r="Y92" s="30"/>
      <c r="Z92" s="41"/>
      <c r="AA92" s="58"/>
      <c r="AB92" s="45" t="str">
        <f t="shared" si="68"/>
        <v/>
      </c>
      <c r="AC92" s="127"/>
      <c r="AD92" s="128"/>
      <c r="AE92" s="129"/>
      <c r="AF92" s="45" t="str">
        <f t="shared" si="69"/>
        <v/>
      </c>
      <c r="AG92" s="227"/>
      <c r="AH92" s="218"/>
      <c r="AI92" s="24" t="str">
        <f>AR83</f>
        <v>M4</v>
      </c>
      <c r="AJ92" s="14">
        <f t="shared" si="58"/>
        <v>0</v>
      </c>
      <c r="AK92" s="14">
        <f t="shared" si="58"/>
        <v>0</v>
      </c>
      <c r="AL92" s="14">
        <f t="shared" si="58"/>
        <v>0</v>
      </c>
      <c r="AM92" s="14">
        <f t="shared" si="58"/>
        <v>0</v>
      </c>
      <c r="AN92" s="14">
        <f t="shared" si="58"/>
        <v>0</v>
      </c>
      <c r="AO92" s="14">
        <f t="shared" si="58"/>
        <v>0</v>
      </c>
      <c r="AP92" s="14">
        <f t="shared" si="58"/>
        <v>0</v>
      </c>
      <c r="AQ92" s="14">
        <f t="shared" si="58"/>
        <v>0</v>
      </c>
      <c r="AR92" s="14">
        <f t="shared" si="58"/>
        <v>0</v>
      </c>
      <c r="AS92" s="14">
        <f t="shared" si="58"/>
        <v>0</v>
      </c>
      <c r="AT92" s="14">
        <f t="shared" si="58"/>
        <v>0</v>
      </c>
      <c r="AU92" s="14">
        <f t="shared" si="58"/>
        <v>0</v>
      </c>
      <c r="AV92" s="14">
        <f t="shared" si="58"/>
        <v>0</v>
      </c>
      <c r="AW92" s="14">
        <f t="shared" si="58"/>
        <v>0</v>
      </c>
      <c r="AX92" s="24">
        <f t="shared" si="59"/>
        <v>0</v>
      </c>
      <c r="AZ92" s="24" t="str">
        <f t="shared" si="60"/>
        <v>M4</v>
      </c>
      <c r="BA92" s="89">
        <f>AR98+AX92</f>
        <v>3</v>
      </c>
      <c r="BC92" s="14">
        <f>SUMIF($AJ$83:$AW$83,"=A*",$AJ92:$AW92)+SUMIF($AI$84:$AI$97,"=A*",$AR$84:$AR$97)</f>
        <v>0</v>
      </c>
      <c r="BD92" s="14">
        <f>SUMIF($AJ$83:$AW$83,"=HB*",$AJ92:$AW92)+SUMIF($AI$84:$AI$97,"=HB*",$AR$84:$AR$97)</f>
        <v>2</v>
      </c>
      <c r="BE92" s="14">
        <f>SUMIF($AJ$83:$AW$83,"=M*",$AJ92:$AW92)+SUMIF($AI$84:$AI$97,"=M*",$AR$84:$AR$97)</f>
        <v>1</v>
      </c>
      <c r="BF92" s="24">
        <f t="shared" si="61"/>
        <v>3</v>
      </c>
      <c r="BH92" s="30"/>
    </row>
    <row r="93" spans="1:60" x14ac:dyDescent="0.3">
      <c r="A93" s="30"/>
      <c r="B93" s="41"/>
      <c r="D93" s="45"/>
      <c r="E93" s="30"/>
      <c r="F93" s="41"/>
      <c r="H93" s="45"/>
      <c r="I93" s="30"/>
      <c r="J93" s="41"/>
      <c r="K93" s="14"/>
      <c r="L93" s="45"/>
      <c r="M93" s="30"/>
      <c r="N93" s="41"/>
      <c r="P93" s="45"/>
      <c r="Q93" s="30"/>
      <c r="R93" s="41"/>
      <c r="T93" s="45"/>
      <c r="U93" s="30"/>
      <c r="V93" s="41"/>
      <c r="X93" s="45" t="str">
        <f t="shared" si="67"/>
        <v/>
      </c>
      <c r="Y93" s="30"/>
      <c r="Z93" s="41"/>
      <c r="AA93" s="58"/>
      <c r="AB93" s="45" t="str">
        <f t="shared" si="68"/>
        <v/>
      </c>
      <c r="AC93" s="127"/>
      <c r="AD93" s="128"/>
      <c r="AE93" s="129"/>
      <c r="AF93" s="45"/>
      <c r="AG93" s="227"/>
      <c r="AH93" s="218"/>
      <c r="AI93" s="24" t="str">
        <f>AS83</f>
        <v>-</v>
      </c>
      <c r="AJ93" s="14">
        <f t="shared" si="58"/>
        <v>0</v>
      </c>
      <c r="AK93" s="14">
        <f t="shared" si="58"/>
        <v>0</v>
      </c>
      <c r="AL93" s="14">
        <f t="shared" si="58"/>
        <v>0</v>
      </c>
      <c r="AM93" s="14">
        <f t="shared" si="58"/>
        <v>0</v>
      </c>
      <c r="AN93" s="14">
        <f t="shared" si="58"/>
        <v>0</v>
      </c>
      <c r="AO93" s="14">
        <f t="shared" si="58"/>
        <v>0</v>
      </c>
      <c r="AP93" s="14">
        <f t="shared" si="58"/>
        <v>0</v>
      </c>
      <c r="AQ93" s="14">
        <f t="shared" si="58"/>
        <v>0</v>
      </c>
      <c r="AR93" s="14">
        <f t="shared" si="58"/>
        <v>0</v>
      </c>
      <c r="AS93" s="14">
        <f t="shared" si="58"/>
        <v>0</v>
      </c>
      <c r="AT93" s="14">
        <f t="shared" si="58"/>
        <v>0</v>
      </c>
      <c r="AU93" s="14">
        <f t="shared" si="58"/>
        <v>0</v>
      </c>
      <c r="AV93" s="14">
        <f t="shared" si="58"/>
        <v>0</v>
      </c>
      <c r="AW93" s="14">
        <f t="shared" si="58"/>
        <v>0</v>
      </c>
      <c r="AX93" s="24">
        <f t="shared" si="59"/>
        <v>0</v>
      </c>
      <c r="AZ93" s="24" t="str">
        <f t="shared" si="60"/>
        <v>-</v>
      </c>
      <c r="BA93" s="89">
        <f>AS98+AX93</f>
        <v>0</v>
      </c>
      <c r="BC93" s="14">
        <f>SUMIF($AJ$83:$AW$83,"=A*",$AJ93:$AW93)+SUMIF($AI$84:$AI$97,"=A*",$AS$84:$AS$97)</f>
        <v>0</v>
      </c>
      <c r="BD93" s="14">
        <f>SUMIF($AJ$83:$AW$83,"=HB*",$AJ93:$AW93)+SUMIF($AI$84:$AI$97,"=HB*",$AS$84:$AS$97)</f>
        <v>0</v>
      </c>
      <c r="BE93" s="14">
        <f>SUMIF($AJ$83:$AW$83,"=M*",$AJ93:$AW93)+SUMIF($AI$84:$AI$97,"=M*",$AS$84:$AS$97)</f>
        <v>0</v>
      </c>
      <c r="BF93" s="24">
        <f t="shared" si="61"/>
        <v>0</v>
      </c>
      <c r="BH93" s="30"/>
    </row>
    <row r="94" spans="1:60" x14ac:dyDescent="0.3">
      <c r="A94" s="208" t="s">
        <v>374</v>
      </c>
      <c r="B94" s="41"/>
      <c r="D94" s="45" t="str">
        <f>IF(B94="","",TEXT(B94,"h:mm AM/PM")&amp;" "&amp;C94)</f>
        <v/>
      </c>
      <c r="E94" s="30"/>
      <c r="F94" s="41"/>
      <c r="H94" s="45" t="str">
        <f>IF(F94="","",TEXT(F94,"h:mm AM/PM")&amp;" "&amp;G94)</f>
        <v/>
      </c>
      <c r="I94" s="30"/>
      <c r="J94" s="41"/>
      <c r="K94" s="14"/>
      <c r="L94" s="45" t="str">
        <f>IF(J94="","",TEXT(J94,"h:mm AM/PM")&amp;" "&amp;K94)</f>
        <v/>
      </c>
      <c r="M94" s="208" t="s">
        <v>374</v>
      </c>
      <c r="N94" s="41"/>
      <c r="P94" s="45" t="str">
        <f>IF(N94="","",TEXT(N94,"h:mm AM/PM")&amp;" "&amp;O94)</f>
        <v/>
      </c>
      <c r="Q94" s="30"/>
      <c r="R94" s="41"/>
      <c r="T94" s="45" t="str">
        <f>IF(R94="","",TEXT(R94,"h:mm AM/PM")&amp;" "&amp;S94)</f>
        <v/>
      </c>
      <c r="U94" s="30"/>
      <c r="V94" s="41"/>
      <c r="X94" s="45" t="str">
        <f t="shared" si="67"/>
        <v/>
      </c>
      <c r="Y94" s="30"/>
      <c r="Z94" s="41"/>
      <c r="AB94" s="45" t="str">
        <f t="shared" si="68"/>
        <v/>
      </c>
      <c r="AC94" s="30"/>
      <c r="AD94" s="41"/>
      <c r="AF94" s="45" t="str">
        <f t="shared" ref="AF94:AF99" si="70">IF(AD94="","",TEXT(AD94,"h:mm AM/PM")&amp;" "&amp;AE94)</f>
        <v/>
      </c>
      <c r="AG94" s="227"/>
      <c r="AH94" s="218"/>
      <c r="AI94" s="24" t="str">
        <f>AT83</f>
        <v>-</v>
      </c>
      <c r="AJ94" s="14">
        <f t="shared" si="58"/>
        <v>0</v>
      </c>
      <c r="AK94" s="14">
        <f t="shared" si="58"/>
        <v>0</v>
      </c>
      <c r="AL94" s="14">
        <f t="shared" si="58"/>
        <v>0</v>
      </c>
      <c r="AM94" s="14">
        <f t="shared" si="58"/>
        <v>0</v>
      </c>
      <c r="AN94" s="14">
        <f t="shared" si="58"/>
        <v>0</v>
      </c>
      <c r="AO94" s="14">
        <f t="shared" si="58"/>
        <v>0</v>
      </c>
      <c r="AP94" s="14">
        <f t="shared" si="58"/>
        <v>0</v>
      </c>
      <c r="AQ94" s="14">
        <f t="shared" si="58"/>
        <v>0</v>
      </c>
      <c r="AR94" s="14">
        <f t="shared" si="58"/>
        <v>0</v>
      </c>
      <c r="AS94" s="14">
        <f t="shared" si="58"/>
        <v>0</v>
      </c>
      <c r="AT94" s="14">
        <f t="shared" si="58"/>
        <v>0</v>
      </c>
      <c r="AU94" s="14">
        <f t="shared" si="58"/>
        <v>0</v>
      </c>
      <c r="AV94" s="14">
        <f t="shared" si="58"/>
        <v>0</v>
      </c>
      <c r="AW94" s="14">
        <f t="shared" si="58"/>
        <v>0</v>
      </c>
      <c r="AX94" s="24">
        <f t="shared" si="59"/>
        <v>0</v>
      </c>
      <c r="AZ94" s="24" t="str">
        <f t="shared" si="60"/>
        <v>-</v>
      </c>
      <c r="BA94" s="89">
        <f>AT98+AX94</f>
        <v>0</v>
      </c>
      <c r="BC94" s="14">
        <f>SUMIF($AJ$83:$AW$83,"=A*",$AJ94:$AW94)+SUMIF($AI$84:$AI$97,"=A*",$AT$84:$AT$97)</f>
        <v>0</v>
      </c>
      <c r="BD94" s="14">
        <f>SUMIF($AJ$83:$AW$83,"=HB*",$AJ94:$AW94)+SUMIF($AI$84:$AI$97,"=HB*",$AT$84:$AT$97)</f>
        <v>0</v>
      </c>
      <c r="BE94" s="14">
        <f>SUMIF($AJ$83:$AW$83,"=M*",$AJ94:$AW94)+SUMIF($AI$84:$AI$97,"=M*",$AT$84:$AT$97)</f>
        <v>0</v>
      </c>
      <c r="BF94" s="24">
        <f t="shared" si="61"/>
        <v>0</v>
      </c>
      <c r="BH94" s="30"/>
    </row>
    <row r="95" spans="1:60" x14ac:dyDescent="0.3">
      <c r="A95" s="30" t="s">
        <v>54</v>
      </c>
      <c r="B95" s="41"/>
      <c r="D95" s="45" t="str">
        <f>IF(B95="","",TEXT(B95,"h:mm AM/PM")&amp;" "&amp;C95)</f>
        <v/>
      </c>
      <c r="E95" s="30"/>
      <c r="F95" s="41"/>
      <c r="H95" s="45" t="str">
        <f>IF(F95="","",TEXT(F95,"h:mm AM/PM")&amp;" "&amp;G95)</f>
        <v/>
      </c>
      <c r="I95" s="30"/>
      <c r="J95" s="41"/>
      <c r="K95" s="14"/>
      <c r="L95" s="45" t="str">
        <f>IF(J95="","",TEXT(J95,"h:mm AM/PM")&amp;" "&amp;K95)</f>
        <v/>
      </c>
      <c r="M95" s="127" t="s">
        <v>13</v>
      </c>
      <c r="N95" s="41"/>
      <c r="P95" s="45" t="str">
        <f>IF(N95="","",TEXT(N95,"h:mm AM/PM")&amp;" "&amp;O95)</f>
        <v/>
      </c>
      <c r="Q95" s="30"/>
      <c r="R95" s="41"/>
      <c r="T95" s="45" t="str">
        <f>IF(R95="","",TEXT(R95,"h:mm AM/PM")&amp;" "&amp;S95)</f>
        <v/>
      </c>
      <c r="U95" s="30"/>
      <c r="X95" s="45" t="str">
        <f t="shared" si="67"/>
        <v/>
      </c>
      <c r="Y95" s="30"/>
      <c r="Z95" s="41"/>
      <c r="AB95" s="45" t="str">
        <f t="shared" si="68"/>
        <v/>
      </c>
      <c r="AC95" s="30"/>
      <c r="AD95" s="41"/>
      <c r="AF95" s="45" t="str">
        <f t="shared" si="70"/>
        <v/>
      </c>
      <c r="AG95" s="227"/>
      <c r="AH95" s="218"/>
      <c r="AI95" s="24" t="str">
        <f>AU83</f>
        <v>-</v>
      </c>
      <c r="AJ95" s="14">
        <f t="shared" si="58"/>
        <v>0</v>
      </c>
      <c r="AK95" s="14">
        <f t="shared" si="58"/>
        <v>0</v>
      </c>
      <c r="AL95" s="14">
        <f t="shared" si="58"/>
        <v>0</v>
      </c>
      <c r="AM95" s="14">
        <f t="shared" si="58"/>
        <v>0</v>
      </c>
      <c r="AN95" s="14">
        <f t="shared" si="58"/>
        <v>0</v>
      </c>
      <c r="AO95" s="14">
        <f t="shared" si="58"/>
        <v>0</v>
      </c>
      <c r="AP95" s="14">
        <f t="shared" si="58"/>
        <v>0</v>
      </c>
      <c r="AQ95" s="14">
        <f t="shared" si="58"/>
        <v>0</v>
      </c>
      <c r="AR95" s="14">
        <f t="shared" si="58"/>
        <v>0</v>
      </c>
      <c r="AS95" s="14">
        <f t="shared" si="58"/>
        <v>0</v>
      </c>
      <c r="AT95" s="14">
        <f t="shared" si="58"/>
        <v>0</v>
      </c>
      <c r="AU95" s="14">
        <f t="shared" si="58"/>
        <v>0</v>
      </c>
      <c r="AV95" s="14">
        <f t="shared" si="58"/>
        <v>0</v>
      </c>
      <c r="AW95" s="14">
        <f t="shared" si="58"/>
        <v>0</v>
      </c>
      <c r="AX95" s="24">
        <f t="shared" si="59"/>
        <v>0</v>
      </c>
      <c r="AZ95" s="24" t="str">
        <f t="shared" si="60"/>
        <v>-</v>
      </c>
      <c r="BA95" s="89">
        <f>AU98+AX95</f>
        <v>0</v>
      </c>
      <c r="BC95" s="14">
        <f>SUMIF($AJ$83:$AW$83,"=A*",$AJ95:$AW95)+SUMIF($AI$84:$AI$97,"=A*",$AU$84:$AU$97)</f>
        <v>0</v>
      </c>
      <c r="BD95" s="14">
        <f>SUMIF($AJ$83:$AW$83,"=HB*",$AJ95:$AW95)+SUMIF($AI$84:$AI$97,"=HB*",$AU$84:$AU$97)</f>
        <v>0</v>
      </c>
      <c r="BE95" s="14">
        <f>SUMIF($AJ$83:$AW$83,"=M*",$AJ95:$AW95)+SUMIF($AI$84:$AI$97,"=M*",$AU$84:$AU$97)</f>
        <v>0</v>
      </c>
      <c r="BF95" s="24">
        <f t="shared" si="61"/>
        <v>0</v>
      </c>
      <c r="BH95" s="30"/>
    </row>
    <row r="96" spans="1:60" x14ac:dyDescent="0.3">
      <c r="A96" s="30" t="s">
        <v>55</v>
      </c>
      <c r="B96" s="41"/>
      <c r="D96" s="45"/>
      <c r="E96" s="30"/>
      <c r="F96" s="41"/>
      <c r="H96" s="45"/>
      <c r="I96" s="30"/>
      <c r="J96" s="41"/>
      <c r="K96" s="14"/>
      <c r="L96" s="45"/>
      <c r="M96" s="30"/>
      <c r="N96" s="41"/>
      <c r="P96" s="45"/>
      <c r="Q96" s="30"/>
      <c r="R96" s="41"/>
      <c r="T96" s="45"/>
      <c r="U96" s="30"/>
      <c r="X96" s="45"/>
      <c r="Y96" s="30"/>
      <c r="Z96" s="41"/>
      <c r="AB96" s="45"/>
      <c r="AC96" s="30"/>
      <c r="AD96" s="41"/>
      <c r="AF96" s="45"/>
      <c r="AG96" s="227"/>
      <c r="AH96" s="218"/>
      <c r="AI96" s="24" t="str">
        <f>AV83</f>
        <v>-</v>
      </c>
      <c r="AJ96" s="14">
        <f t="shared" si="58"/>
        <v>0</v>
      </c>
      <c r="AK96" s="14">
        <f t="shared" si="58"/>
        <v>0</v>
      </c>
      <c r="AL96" s="14">
        <f t="shared" si="58"/>
        <v>0</v>
      </c>
      <c r="AM96" s="14">
        <f t="shared" si="58"/>
        <v>0</v>
      </c>
      <c r="AN96" s="14">
        <f t="shared" si="58"/>
        <v>0</v>
      </c>
      <c r="AO96" s="14">
        <f t="shared" si="58"/>
        <v>0</v>
      </c>
      <c r="AP96" s="14">
        <f t="shared" si="58"/>
        <v>0</v>
      </c>
      <c r="AQ96" s="14">
        <f t="shared" si="58"/>
        <v>0</v>
      </c>
      <c r="AR96" s="14">
        <f t="shared" si="58"/>
        <v>0</v>
      </c>
      <c r="AS96" s="14">
        <f t="shared" si="58"/>
        <v>0</v>
      </c>
      <c r="AT96" s="14">
        <f t="shared" si="58"/>
        <v>0</v>
      </c>
      <c r="AU96" s="14">
        <f t="shared" si="58"/>
        <v>0</v>
      </c>
      <c r="AV96" s="14">
        <f t="shared" si="58"/>
        <v>0</v>
      </c>
      <c r="AW96" s="14">
        <f t="shared" si="58"/>
        <v>0</v>
      </c>
      <c r="AX96" s="24">
        <f t="shared" si="59"/>
        <v>0</v>
      </c>
      <c r="AZ96" s="24" t="str">
        <f t="shared" si="60"/>
        <v>-</v>
      </c>
      <c r="BA96" s="89">
        <f>AV98+AX96</f>
        <v>0</v>
      </c>
      <c r="BC96" s="14">
        <f>SUMIF($AJ$83:$AW$83,"=A*",$AJ96:$AW96)+SUMIF($AI$84:$AI$97,"=A*",$AV$84:$AV$97)</f>
        <v>0</v>
      </c>
      <c r="BD96" s="14">
        <f>SUMIF($AJ$83:$AW$83,"=HB*",$AJ96:$AW96)+SUMIF($AI$84:$AI$97,"=HB*",$AV$84:$AV$97)</f>
        <v>0</v>
      </c>
      <c r="BE96" s="14">
        <f>SUMIF($AJ$83:$AW$83,"=M*",$AJ96:$AW96)+SUMIF($AI$84:$AI$97,"=M*",$AV$84:$AV$97)</f>
        <v>0</v>
      </c>
      <c r="BF96" s="24">
        <f t="shared" si="61"/>
        <v>0</v>
      </c>
      <c r="BH96" s="30"/>
    </row>
    <row r="97" spans="1:60" x14ac:dyDescent="0.3">
      <c r="A97" s="30"/>
      <c r="B97" s="41"/>
      <c r="D97" s="45"/>
      <c r="E97" s="30"/>
      <c r="F97" s="41"/>
      <c r="H97" s="45"/>
      <c r="I97" s="30"/>
      <c r="J97" s="41"/>
      <c r="K97" s="14"/>
      <c r="L97" s="45"/>
      <c r="M97" s="30"/>
      <c r="N97" s="41"/>
      <c r="P97" s="45"/>
      <c r="Q97" s="30"/>
      <c r="R97" s="41"/>
      <c r="T97" s="45"/>
      <c r="U97" s="30"/>
      <c r="X97" s="45"/>
      <c r="Y97" s="30"/>
      <c r="Z97" s="41"/>
      <c r="AB97" s="45"/>
      <c r="AC97" s="30"/>
      <c r="AD97" s="41"/>
      <c r="AF97" s="45"/>
      <c r="AG97" s="227"/>
      <c r="AH97" s="218"/>
      <c r="AI97" s="24" t="str">
        <f>AW83</f>
        <v>-</v>
      </c>
      <c r="AJ97" s="14">
        <f t="shared" si="58"/>
        <v>0</v>
      </c>
      <c r="AK97" s="14">
        <f t="shared" si="58"/>
        <v>0</v>
      </c>
      <c r="AL97" s="14">
        <f t="shared" si="58"/>
        <v>0</v>
      </c>
      <c r="AM97" s="14">
        <f t="shared" si="58"/>
        <v>0</v>
      </c>
      <c r="AN97" s="14">
        <f t="shared" si="58"/>
        <v>0</v>
      </c>
      <c r="AO97" s="14">
        <f t="shared" si="58"/>
        <v>0</v>
      </c>
      <c r="AP97" s="14">
        <f t="shared" si="58"/>
        <v>0</v>
      </c>
      <c r="AQ97" s="14">
        <f t="shared" si="58"/>
        <v>0</v>
      </c>
      <c r="AR97" s="14">
        <f t="shared" si="58"/>
        <v>0</v>
      </c>
      <c r="AS97" s="14">
        <f t="shared" si="58"/>
        <v>0</v>
      </c>
      <c r="AT97" s="14">
        <f t="shared" si="58"/>
        <v>0</v>
      </c>
      <c r="AU97" s="14">
        <f t="shared" si="58"/>
        <v>0</v>
      </c>
      <c r="AV97" s="14">
        <f t="shared" si="58"/>
        <v>0</v>
      </c>
      <c r="AW97" s="14">
        <f t="shared" si="58"/>
        <v>0</v>
      </c>
      <c r="AX97" s="24">
        <f t="shared" si="59"/>
        <v>0</v>
      </c>
      <c r="AZ97" s="24" t="str">
        <f t="shared" si="60"/>
        <v>-</v>
      </c>
      <c r="BA97" s="89">
        <f>AW98+AX97</f>
        <v>0</v>
      </c>
      <c r="BC97" s="14">
        <f>SUMIF($AJ$83:$AW$83,"=A*",$AJ97:$AW97)+SUMIF($AI$84:$AI$97,"=A*",$AW$84:$AW$97)</f>
        <v>0</v>
      </c>
      <c r="BD97" s="14">
        <f>SUMIF($AJ$83:$AW$83,"=HB*",$AJ97:$AW97)+SUMIF($AI$84:$AI$97,"=HB*",$AW$84:$AW$97)</f>
        <v>0</v>
      </c>
      <c r="BE97" s="14">
        <f>SUMIF($AJ$83:$AW$83,"=M*",$AJ97:$AW97)+SUMIF($AI$84:$AI$97,"=M*",$AW$84:$AW$97)</f>
        <v>0</v>
      </c>
      <c r="BF97" s="24">
        <f t="shared" si="61"/>
        <v>0</v>
      </c>
      <c r="BH97" s="30"/>
    </row>
    <row r="98" spans="1:60" x14ac:dyDescent="0.3">
      <c r="A98" s="30"/>
      <c r="B98" s="41"/>
      <c r="D98" s="45" t="str">
        <f>IF(B98="","",TEXT(B98,"h:mm AM/PM")&amp;" "&amp;C98)</f>
        <v/>
      </c>
      <c r="E98" s="30"/>
      <c r="F98" s="41"/>
      <c r="H98" s="45" t="str">
        <f>IF(F98="","",TEXT(F98,"h:mm AM/PM")&amp;" "&amp;G98)</f>
        <v/>
      </c>
      <c r="I98" s="30"/>
      <c r="J98" s="41"/>
      <c r="K98" s="14"/>
      <c r="L98" s="45" t="str">
        <f>IF(J98="","",TEXT(J98,"h:mm AM/PM")&amp;" "&amp;K98)</f>
        <v/>
      </c>
      <c r="M98" s="30"/>
      <c r="N98" s="41"/>
      <c r="P98" s="45" t="str">
        <f>IF(N98="","",TEXT(N98,"h:mm AM/PM")&amp;" "&amp;O98)</f>
        <v/>
      </c>
      <c r="Q98" s="30"/>
      <c r="R98" s="41"/>
      <c r="T98" s="45" t="str">
        <f>IF(R98="","",TEXT(R98,"h:mm AM/PM")&amp;" "&amp;S98)</f>
        <v/>
      </c>
      <c r="U98" s="30"/>
      <c r="V98" s="41"/>
      <c r="X98" s="45" t="str">
        <f>IF(V98="","",TEXT(V98,"h:mm AM/PM")&amp;" "&amp;W98)</f>
        <v/>
      </c>
      <c r="Y98" s="30"/>
      <c r="Z98" s="41"/>
      <c r="AB98" s="45" t="str">
        <f>IF(Z98="","",TEXT(Z98,"h:mm AM/PM")&amp;" "&amp;AA98)</f>
        <v/>
      </c>
      <c r="AC98" s="30"/>
      <c r="AD98" s="41"/>
      <c r="AF98" s="45" t="str">
        <f t="shared" si="70"/>
        <v/>
      </c>
      <c r="AG98" s="227"/>
      <c r="AH98" s="25"/>
      <c r="AI98" s="24"/>
      <c r="AJ98" s="24">
        <f t="shared" ref="AJ98:AW98" si="71">SUM(AJ84:AJ97)</f>
        <v>2</v>
      </c>
      <c r="AK98" s="24">
        <f t="shared" si="71"/>
        <v>3</v>
      </c>
      <c r="AL98" s="24">
        <f>SUM(AL84:AL97)</f>
        <v>3</v>
      </c>
      <c r="AM98" s="24">
        <f t="shared" si="71"/>
        <v>3</v>
      </c>
      <c r="AN98" s="24">
        <f t="shared" si="71"/>
        <v>4</v>
      </c>
      <c r="AO98" s="24">
        <f t="shared" si="71"/>
        <v>4</v>
      </c>
      <c r="AP98" s="24">
        <f t="shared" si="71"/>
        <v>4</v>
      </c>
      <c r="AQ98" s="24">
        <f t="shared" si="71"/>
        <v>4</v>
      </c>
      <c r="AR98" s="24">
        <f t="shared" si="71"/>
        <v>3</v>
      </c>
      <c r="AS98" s="24">
        <f t="shared" si="71"/>
        <v>0</v>
      </c>
      <c r="AT98" s="24">
        <f t="shared" si="71"/>
        <v>0</v>
      </c>
      <c r="AU98" s="24">
        <f t="shared" si="71"/>
        <v>0</v>
      </c>
      <c r="AV98" s="24">
        <f t="shared" si="71"/>
        <v>0</v>
      </c>
      <c r="AW98" s="24">
        <f t="shared" si="71"/>
        <v>0</v>
      </c>
      <c r="AX98" s="24">
        <f t="shared" si="59"/>
        <v>30</v>
      </c>
      <c r="BA98" s="89">
        <f>SUM(BA84:BA97)</f>
        <v>60</v>
      </c>
      <c r="BC98" s="24">
        <f>SUM(BC84:BC97)</f>
        <v>14</v>
      </c>
      <c r="BD98" s="24">
        <f>SUM(BD84:BD97)</f>
        <v>22</v>
      </c>
      <c r="BE98" s="24">
        <f>SUM(BE84:BE97)</f>
        <v>24</v>
      </c>
      <c r="BF98" s="24">
        <f>SUM(BF84:BF97)</f>
        <v>60</v>
      </c>
      <c r="BH98" s="30"/>
    </row>
    <row r="99" spans="1:60" ht="15" thickBot="1" x14ac:dyDescent="0.35">
      <c r="A99" s="31"/>
      <c r="B99" s="143"/>
      <c r="C99" s="16"/>
      <c r="D99" s="97" t="str">
        <f>IF(B99="","",TEXT(B99,"h:mm AM/PM")&amp;" "&amp;C99)</f>
        <v/>
      </c>
      <c r="E99" s="31"/>
      <c r="F99" s="143"/>
      <c r="G99" s="16"/>
      <c r="H99" s="97" t="str">
        <f>IF(F99="","",TEXT(F99,"h:mm AM/PM")&amp;" "&amp;G99)</f>
        <v/>
      </c>
      <c r="I99" s="31"/>
      <c r="J99" s="143"/>
      <c r="K99" s="16"/>
      <c r="L99" s="97" t="str">
        <f>IF(J99="","",TEXT(J99,"h:mm AM/PM")&amp;" "&amp;K99)</f>
        <v/>
      </c>
      <c r="M99" s="31"/>
      <c r="N99" s="143"/>
      <c r="O99" s="16"/>
      <c r="P99" s="97" t="str">
        <f>IF(N99="","",TEXT(N99,"h:mm AM/PM")&amp;" "&amp;O99)</f>
        <v/>
      </c>
      <c r="Q99" s="31"/>
      <c r="R99" s="143"/>
      <c r="S99" s="16"/>
      <c r="T99" s="97" t="str">
        <f>IF(R99="","",TEXT(R99,"h:mm AM/PM")&amp;" "&amp;S99)</f>
        <v/>
      </c>
      <c r="U99" s="31"/>
      <c r="V99" s="143"/>
      <c r="W99" s="16"/>
      <c r="X99" s="97" t="str">
        <f>IF(V99="","",TEXT(V99,"h:mm AM/PM")&amp;" "&amp;W99)</f>
        <v/>
      </c>
      <c r="Y99" s="31"/>
      <c r="Z99" s="143"/>
      <c r="AA99" s="16"/>
      <c r="AB99" s="97" t="str">
        <f>IF(Z99="","",TEXT(Z99,"h:mm AM/PM")&amp;" "&amp;AA99)</f>
        <v/>
      </c>
      <c r="AC99" s="31"/>
      <c r="AD99" s="143"/>
      <c r="AE99" s="16"/>
      <c r="AF99" s="97" t="str">
        <f t="shared" si="70"/>
        <v/>
      </c>
      <c r="AG99" s="228"/>
      <c r="AH99" s="26"/>
      <c r="AI99" s="27"/>
      <c r="AJ99" s="27"/>
      <c r="AK99" s="27"/>
      <c r="AL99" s="27"/>
      <c r="AM99" s="27"/>
      <c r="AN99" s="27"/>
      <c r="AO99" s="27"/>
      <c r="AP99" s="27"/>
      <c r="AQ99" s="27"/>
      <c r="AR99" s="27"/>
      <c r="AS99" s="27"/>
      <c r="AT99" s="27"/>
      <c r="AU99" s="27"/>
      <c r="AV99" s="15"/>
      <c r="AW99" s="27"/>
      <c r="AX99" s="27"/>
      <c r="AY99" s="15"/>
      <c r="AZ99" s="27"/>
      <c r="BA99" s="27"/>
      <c r="BB99" s="15"/>
      <c r="BC99" s="27"/>
      <c r="BD99" s="27"/>
      <c r="BE99" s="27"/>
      <c r="BF99" s="27"/>
      <c r="BG99" s="145"/>
      <c r="BH99" s="30"/>
    </row>
    <row r="100" spans="1:60" ht="15" hidden="1" thickBot="1" x14ac:dyDescent="0.35">
      <c r="A100" s="111" t="s">
        <v>115</v>
      </c>
      <c r="B100" s="90"/>
      <c r="C100" s="91"/>
      <c r="D100" s="90"/>
      <c r="E100" s="92"/>
      <c r="F100" s="90"/>
      <c r="G100" s="91"/>
      <c r="H100" s="90"/>
      <c r="I100" s="92"/>
      <c r="J100" s="90"/>
      <c r="K100" s="91"/>
      <c r="L100" s="90"/>
      <c r="M100" s="92"/>
      <c r="N100" s="90"/>
      <c r="O100" s="91"/>
      <c r="P100" s="90"/>
      <c r="Q100" s="92"/>
      <c r="R100" s="90"/>
      <c r="S100" s="91"/>
      <c r="T100" s="90"/>
      <c r="U100" s="92"/>
      <c r="V100" s="90"/>
      <c r="W100" s="91"/>
      <c r="X100" s="90"/>
      <c r="Y100" s="92"/>
      <c r="Z100" s="90"/>
      <c r="AA100" s="91"/>
      <c r="AB100" s="90"/>
      <c r="AC100" s="92"/>
      <c r="AD100" s="90"/>
      <c r="AE100" s="91"/>
      <c r="AF100" s="93"/>
      <c r="AG100" s="105"/>
      <c r="AH100" s="25"/>
      <c r="AI100" s="27"/>
      <c r="AJ100" s="27"/>
      <c r="AK100" s="27"/>
      <c r="AL100" s="27"/>
      <c r="AM100" s="27"/>
      <c r="AN100" s="27"/>
      <c r="AO100" s="27"/>
      <c r="AP100" s="27"/>
      <c r="AQ100" s="27"/>
      <c r="AR100" s="27"/>
      <c r="AS100" s="27"/>
      <c r="AT100" s="16"/>
      <c r="AU100" s="16"/>
      <c r="AV100" s="15"/>
      <c r="AW100" s="27"/>
      <c r="AX100" s="27"/>
      <c r="AY100" s="15"/>
      <c r="AZ100" s="27"/>
      <c r="BA100" s="27"/>
      <c r="BB100" s="15"/>
      <c r="BC100" s="27"/>
      <c r="BD100" s="27"/>
      <c r="BE100" s="27"/>
      <c r="BF100" s="27"/>
      <c r="BG100" s="15"/>
      <c r="BH100" s="30"/>
    </row>
    <row r="101" spans="1:60" hidden="1" x14ac:dyDescent="0.3">
      <c r="A101" s="56" t="s">
        <v>58</v>
      </c>
      <c r="B101" s="44"/>
      <c r="C101" s="22"/>
      <c r="D101" s="44"/>
      <c r="E101" s="56" t="s">
        <v>59</v>
      </c>
      <c r="F101" s="44"/>
      <c r="G101" s="22"/>
      <c r="H101" s="44"/>
      <c r="I101" s="56" t="s">
        <v>60</v>
      </c>
      <c r="J101" s="44"/>
      <c r="K101" s="44"/>
      <c r="L101" s="44"/>
      <c r="M101" s="56" t="s">
        <v>61</v>
      </c>
      <c r="N101" s="44"/>
      <c r="O101" s="22"/>
      <c r="P101" s="44"/>
      <c r="Q101" s="56" t="s">
        <v>62</v>
      </c>
      <c r="R101" s="44"/>
      <c r="S101" s="22"/>
      <c r="T101" s="44"/>
      <c r="U101" s="56" t="s">
        <v>63</v>
      </c>
      <c r="V101" s="44"/>
      <c r="W101" s="22"/>
      <c r="X101" s="44"/>
      <c r="Y101" s="56" t="s">
        <v>64</v>
      </c>
      <c r="Z101" s="44"/>
      <c r="AA101" s="22"/>
      <c r="AB101" s="44"/>
      <c r="AC101" s="56" t="s">
        <v>65</v>
      </c>
      <c r="AD101" s="44"/>
      <c r="AE101" s="22"/>
      <c r="AF101" s="62"/>
      <c r="AG101" s="100" t="s">
        <v>66</v>
      </c>
      <c r="AH101" s="94"/>
      <c r="AI101" s="95"/>
      <c r="AJ101" s="95"/>
      <c r="AK101" s="95"/>
      <c r="AL101" s="95"/>
      <c r="AM101" s="95"/>
      <c r="AN101" s="95"/>
      <c r="AO101" s="95"/>
      <c r="AP101" s="95"/>
      <c r="AQ101" s="95"/>
      <c r="AR101" s="95"/>
      <c r="AS101" s="95"/>
      <c r="AT101" s="91"/>
      <c r="AU101" s="91"/>
      <c r="AV101" s="91"/>
      <c r="AW101" s="91"/>
      <c r="AX101" s="91"/>
      <c r="AY101" s="95"/>
      <c r="AZ101" s="96"/>
      <c r="BA101" s="96"/>
      <c r="BB101" s="95"/>
      <c r="BC101" s="95"/>
      <c r="BD101" s="95"/>
      <c r="BE101" s="95"/>
      <c r="BF101" s="95"/>
      <c r="BG101" s="95"/>
      <c r="BH101" s="30"/>
    </row>
    <row r="102" spans="1:60" hidden="1" x14ac:dyDescent="0.3">
      <c r="A102" s="56" t="s">
        <v>106</v>
      </c>
      <c r="B102" s="44"/>
      <c r="C102" s="22"/>
      <c r="D102" s="44"/>
      <c r="E102" s="57" t="s">
        <v>107</v>
      </c>
      <c r="F102" s="51"/>
      <c r="G102" s="22"/>
      <c r="H102" s="44"/>
      <c r="I102" s="57" t="s">
        <v>108</v>
      </c>
      <c r="J102" s="51"/>
      <c r="K102" s="51"/>
      <c r="L102" s="44"/>
      <c r="M102" s="57" t="s">
        <v>109</v>
      </c>
      <c r="N102" s="51"/>
      <c r="O102" s="22"/>
      <c r="P102" s="44"/>
      <c r="Q102" s="57" t="s">
        <v>110</v>
      </c>
      <c r="R102" s="51"/>
      <c r="S102" s="22"/>
      <c r="T102" s="44"/>
      <c r="U102" s="57" t="s">
        <v>111</v>
      </c>
      <c r="V102" s="51"/>
      <c r="W102" s="22"/>
      <c r="X102" s="44"/>
      <c r="Y102" s="57" t="s">
        <v>112</v>
      </c>
      <c r="Z102" s="51"/>
      <c r="AA102" s="22"/>
      <c r="AB102" s="44"/>
      <c r="AC102" s="57" t="s">
        <v>113</v>
      </c>
      <c r="AD102" s="51"/>
      <c r="AE102" s="22"/>
      <c r="AF102" s="62"/>
      <c r="AG102" s="113" t="s">
        <v>114</v>
      </c>
      <c r="AH102" s="23"/>
      <c r="AI102" s="14"/>
      <c r="AJ102" s="217" t="s">
        <v>67</v>
      </c>
      <c r="AK102" s="217"/>
      <c r="AL102" s="217"/>
      <c r="AM102" s="217"/>
      <c r="AN102" s="217"/>
      <c r="AO102" s="13"/>
      <c r="AP102" s="13"/>
      <c r="AQ102" s="24"/>
      <c r="AR102" s="24"/>
      <c r="AS102" s="24"/>
      <c r="BC102" s="217" t="s">
        <v>85</v>
      </c>
      <c r="BD102" s="217"/>
      <c r="BE102" s="217"/>
      <c r="BF102" s="217"/>
      <c r="BH102" s="30"/>
    </row>
    <row r="103" spans="1:60" hidden="1" x14ac:dyDescent="0.3">
      <c r="A103" s="56" t="s">
        <v>75</v>
      </c>
      <c r="B103" s="22" t="s">
        <v>76</v>
      </c>
      <c r="C103" s="22" t="s">
        <v>77</v>
      </c>
      <c r="D103" s="22" t="s">
        <v>83</v>
      </c>
      <c r="E103" s="56" t="s">
        <v>75</v>
      </c>
      <c r="F103" s="22" t="s">
        <v>76</v>
      </c>
      <c r="G103" s="22" t="s">
        <v>77</v>
      </c>
      <c r="H103" s="22" t="s">
        <v>83</v>
      </c>
      <c r="I103" s="56" t="s">
        <v>75</v>
      </c>
      <c r="J103" s="22" t="s">
        <v>76</v>
      </c>
      <c r="K103" s="22" t="s">
        <v>77</v>
      </c>
      <c r="L103" s="22" t="s">
        <v>83</v>
      </c>
      <c r="M103" s="56" t="s">
        <v>75</v>
      </c>
      <c r="N103" s="22" t="s">
        <v>76</v>
      </c>
      <c r="O103" s="22" t="s">
        <v>77</v>
      </c>
      <c r="P103" s="22" t="s">
        <v>83</v>
      </c>
      <c r="Q103" s="56" t="s">
        <v>75</v>
      </c>
      <c r="R103" s="22" t="s">
        <v>76</v>
      </c>
      <c r="S103" s="22" t="s">
        <v>77</v>
      </c>
      <c r="T103" s="22" t="s">
        <v>83</v>
      </c>
      <c r="U103" s="56" t="s">
        <v>75</v>
      </c>
      <c r="V103" s="22" t="s">
        <v>76</v>
      </c>
      <c r="W103" s="22" t="s">
        <v>77</v>
      </c>
      <c r="X103" s="22" t="s">
        <v>83</v>
      </c>
      <c r="Y103" s="56" t="s">
        <v>75</v>
      </c>
      <c r="Z103" s="22" t="s">
        <v>76</v>
      </c>
      <c r="AA103" s="22" t="s">
        <v>77</v>
      </c>
      <c r="AB103" s="22" t="s">
        <v>83</v>
      </c>
      <c r="AC103" s="56" t="s">
        <v>75</v>
      </c>
      <c r="AD103" s="22" t="s">
        <v>76</v>
      </c>
      <c r="AE103" s="22" t="s">
        <v>77</v>
      </c>
      <c r="AF103" s="21" t="s">
        <v>83</v>
      </c>
      <c r="AG103" s="100"/>
      <c r="AH103" s="23"/>
      <c r="AI103" s="14"/>
      <c r="AJ103" s="24"/>
      <c r="AK103" s="24"/>
      <c r="AL103" s="24"/>
      <c r="AM103" s="24"/>
      <c r="AN103" s="24"/>
      <c r="AO103" s="24"/>
      <c r="AP103" s="24"/>
      <c r="AQ103" s="24"/>
      <c r="AR103" s="24"/>
      <c r="AS103" s="24"/>
      <c r="AT103" s="24"/>
      <c r="AU103"/>
      <c r="AV103"/>
      <c r="AW103"/>
      <c r="AX103"/>
      <c r="AZ103" s="24" t="s">
        <v>7</v>
      </c>
      <c r="BA103" s="24" t="s">
        <v>84</v>
      </c>
      <c r="BC103" s="24" t="s">
        <v>12</v>
      </c>
      <c r="BD103" s="24" t="s">
        <v>15</v>
      </c>
      <c r="BE103" s="24" t="s">
        <v>13</v>
      </c>
      <c r="BF103" s="53"/>
      <c r="BH103" s="30"/>
    </row>
    <row r="104" spans="1:60" hidden="1" x14ac:dyDescent="0.3">
      <c r="A104" s="127"/>
      <c r="B104" s="131"/>
      <c r="C104" s="132"/>
      <c r="D104" s="133"/>
      <c r="E104" s="127"/>
      <c r="F104" s="128"/>
      <c r="G104" s="132"/>
      <c r="H104" s="133"/>
      <c r="I104" s="127"/>
      <c r="J104" s="128"/>
      <c r="K104" s="132"/>
      <c r="L104" s="133"/>
      <c r="M104" s="127"/>
      <c r="N104" s="131"/>
      <c r="O104" s="132"/>
      <c r="P104" s="133"/>
      <c r="Q104" s="127"/>
      <c r="R104" s="128"/>
      <c r="S104" s="132"/>
      <c r="T104" s="133"/>
      <c r="U104" s="127"/>
      <c r="V104" s="128"/>
      <c r="W104" s="132"/>
      <c r="X104" s="133"/>
      <c r="Y104" s="127"/>
      <c r="Z104" s="128"/>
      <c r="AA104" s="132"/>
      <c r="AB104" s="133"/>
      <c r="AC104" s="127"/>
      <c r="AD104" s="128"/>
      <c r="AE104" s="132"/>
      <c r="AF104" s="45" t="str">
        <f t="shared" ref="AF104:AF108" si="72">IF(AD104="","",TEXT(AD104,"h:mm AM/PM")&amp;" "&amp;AE104)</f>
        <v/>
      </c>
      <c r="AG104" s="225" t="s">
        <v>68</v>
      </c>
      <c r="AH104" s="218" t="s">
        <v>69</v>
      </c>
      <c r="AI104" s="24">
        <f>AJ103</f>
        <v>0</v>
      </c>
      <c r="AJ104" s="14">
        <f t="shared" ref="AJ104:AM107" si="73">COUNTIF($A$104:$AE$108,$AI104&amp;" @ "&amp;AJ$103)</f>
        <v>0</v>
      </c>
      <c r="AK104" s="14">
        <f t="shared" si="73"/>
        <v>0</v>
      </c>
      <c r="AL104" s="14">
        <f t="shared" si="73"/>
        <v>0</v>
      </c>
      <c r="AM104" s="14">
        <f t="shared" si="73"/>
        <v>0</v>
      </c>
      <c r="AN104" s="14"/>
      <c r="AP104" s="14"/>
      <c r="AR104" s="14"/>
      <c r="AS104" s="14"/>
      <c r="AU104"/>
      <c r="AV104"/>
      <c r="AW104"/>
      <c r="AX104" s="24">
        <f>SUM(AJ104:AN104)</f>
        <v>0</v>
      </c>
      <c r="AZ104" s="24">
        <f>AI104</f>
        <v>0</v>
      </c>
      <c r="BA104" s="24">
        <f>AJ108+AX104</f>
        <v>0</v>
      </c>
      <c r="BC104" s="14">
        <f>SUMIF($AJ$84:$AW$84,"=A*",$AJ104:$AW104)+SUMIF($AI$104:$AI$107,"=A*",$AJ$104:$AJ$107)</f>
        <v>0</v>
      </c>
      <c r="BD104" s="14">
        <f>SUMIF($AJ$84:$AW$84,"=HB*",$AJ104:$AW104)+SUMIF($AI$104:$AI$107,"=HB*",$AJ$104:$AJ$107)</f>
        <v>0</v>
      </c>
      <c r="BE104" s="14">
        <f>SUMIF($AJ$84:$AW$84,"=M*",$AJ104:$AW104)+SUMIF($AI$104:$AI$107,"=M*",$AJ$104:$AJ$107)</f>
        <v>0</v>
      </c>
      <c r="BF104" s="24">
        <f>SUM(BC104:BE104)</f>
        <v>0</v>
      </c>
      <c r="BH104" s="30"/>
    </row>
    <row r="105" spans="1:60" ht="14.4" hidden="1" customHeight="1" x14ac:dyDescent="0.3">
      <c r="A105" s="127"/>
      <c r="B105" s="128"/>
      <c r="C105" s="132"/>
      <c r="D105" s="133"/>
      <c r="E105" s="127"/>
      <c r="F105" s="131"/>
      <c r="G105" s="129"/>
      <c r="H105" s="133"/>
      <c r="I105" s="127"/>
      <c r="J105" s="131"/>
      <c r="K105" s="132"/>
      <c r="L105" s="133"/>
      <c r="M105" s="127"/>
      <c r="N105" s="128"/>
      <c r="O105" s="132"/>
      <c r="P105" s="133"/>
      <c r="Q105" s="127"/>
      <c r="R105" s="128"/>
      <c r="S105" s="132"/>
      <c r="T105" s="133"/>
      <c r="U105" s="127"/>
      <c r="V105" s="128"/>
      <c r="W105" s="132"/>
      <c r="X105" s="133"/>
      <c r="Y105" s="127"/>
      <c r="Z105" s="131"/>
      <c r="AA105" s="132"/>
      <c r="AB105" s="133"/>
      <c r="AC105" s="127"/>
      <c r="AD105" s="128"/>
      <c r="AE105" s="132"/>
      <c r="AF105" s="45" t="str">
        <f t="shared" si="72"/>
        <v/>
      </c>
      <c r="AG105" s="225"/>
      <c r="AH105" s="218"/>
      <c r="AI105" s="24">
        <f>AK103</f>
        <v>0</v>
      </c>
      <c r="AJ105" s="14">
        <f t="shared" si="73"/>
        <v>0</v>
      </c>
      <c r="AK105" s="14">
        <f t="shared" si="73"/>
        <v>0</v>
      </c>
      <c r="AL105" s="14">
        <f t="shared" si="73"/>
        <v>0</v>
      </c>
      <c r="AM105" s="14">
        <f t="shared" si="73"/>
        <v>0</v>
      </c>
      <c r="AN105" s="14"/>
      <c r="AP105" s="14"/>
      <c r="AR105" s="14"/>
      <c r="AS105" s="14"/>
      <c r="AU105"/>
      <c r="AV105"/>
      <c r="AW105"/>
      <c r="AX105" s="24">
        <f>SUM(AJ105:AN105)</f>
        <v>0</v>
      </c>
      <c r="AZ105" s="24">
        <f>AI105</f>
        <v>0</v>
      </c>
      <c r="BA105" s="24">
        <f>AK108+AX105</f>
        <v>0</v>
      </c>
      <c r="BC105" s="14">
        <f>SUMIF($AJ$84:$AW$84,"=A*",$AJ105:$AW105)+SUMIF($AI$104:$AI$107,"=A*",$AK$104:$AK$107)</f>
        <v>0</v>
      </c>
      <c r="BD105" s="14">
        <f>SUMIF($AJ$84:$AW$84,"=HB*",$AJ105:$AW105)+SUMIF($AI$104:$AI$107,"=HB*",$AK$104:$AK$107)</f>
        <v>0</v>
      </c>
      <c r="BE105" s="14">
        <f>SUMIF($AJ$84:$AW$84,"=M*",$AJ105:$AW105)+SUMIF($AI$104:$AI$107,"=M*",$AK$104:$AK$107)</f>
        <v>0</v>
      </c>
      <c r="BF105" s="24">
        <f>SUM(BC105:BE105)</f>
        <v>0</v>
      </c>
      <c r="BH105" s="30"/>
    </row>
    <row r="106" spans="1:60" hidden="1" x14ac:dyDescent="0.3">
      <c r="A106" s="127"/>
      <c r="B106" s="128"/>
      <c r="C106" s="132"/>
      <c r="D106" s="133"/>
      <c r="E106" s="127"/>
      <c r="F106" s="128"/>
      <c r="G106" s="132"/>
      <c r="H106" s="133"/>
      <c r="I106" s="127"/>
      <c r="J106" s="128"/>
      <c r="K106" s="132"/>
      <c r="L106" s="133"/>
      <c r="M106" s="127"/>
      <c r="N106" s="128"/>
      <c r="O106" s="132"/>
      <c r="P106" s="133"/>
      <c r="Q106" s="127"/>
      <c r="R106" s="128"/>
      <c r="S106" s="132"/>
      <c r="T106" s="133"/>
      <c r="U106" s="127"/>
      <c r="V106" s="128"/>
      <c r="W106" s="132"/>
      <c r="X106" s="133"/>
      <c r="Y106" s="127"/>
      <c r="Z106" s="128"/>
      <c r="AA106" s="132"/>
      <c r="AB106" s="133"/>
      <c r="AC106" s="127"/>
      <c r="AD106" s="128"/>
      <c r="AE106" s="132"/>
      <c r="AF106" s="45" t="str">
        <f t="shared" si="72"/>
        <v/>
      </c>
      <c r="AG106" s="225"/>
      <c r="AH106" s="218"/>
      <c r="AI106" s="24">
        <f>AL103</f>
        <v>0</v>
      </c>
      <c r="AJ106" s="14">
        <f t="shared" si="73"/>
        <v>0</v>
      </c>
      <c r="AK106" s="14">
        <f t="shared" si="73"/>
        <v>0</v>
      </c>
      <c r="AL106" s="14">
        <f t="shared" si="73"/>
        <v>0</v>
      </c>
      <c r="AM106" s="14">
        <f t="shared" si="73"/>
        <v>0</v>
      </c>
      <c r="AN106" s="14"/>
      <c r="AP106" s="14"/>
      <c r="AR106" s="14"/>
      <c r="AS106" s="14"/>
      <c r="AT106" s="14" t="s">
        <v>70</v>
      </c>
      <c r="AU106"/>
      <c r="AV106"/>
      <c r="AW106"/>
      <c r="AX106" s="24">
        <f>SUM(AJ106:AN106)</f>
        <v>0</v>
      </c>
      <c r="AZ106" s="24">
        <f>AI106</f>
        <v>0</v>
      </c>
      <c r="BA106" s="24">
        <f>AL108+AX106</f>
        <v>0</v>
      </c>
      <c r="BC106" s="14">
        <f>SUMIF($AJ$84:$AW$84,"=A*",$AJ106:$AW106)+SUMIF($AI$104:$AI$107,"=A*",$AL$104:$AL$107)</f>
        <v>0</v>
      </c>
      <c r="BD106" s="14">
        <f>SUMIF($AJ$84:$AW$84,"=HB*",$AJ106:$AW106)+SUMIF($AI$104:$AI$107,"=HB*",$AL$104:$AL$107)</f>
        <v>0</v>
      </c>
      <c r="BE106" s="14">
        <f>SUMIF($AJ$84:$AW$84,"=M*",$AJ106:$AW106)+SUMIF($AI$104:$AI$107,"=M*",$AL$104:$AL$107)</f>
        <v>0</v>
      </c>
      <c r="BF106" s="24">
        <f>SUM(BC106:BE106)</f>
        <v>0</v>
      </c>
      <c r="BH106" s="30"/>
    </row>
    <row r="107" spans="1:60" hidden="1" x14ac:dyDescent="0.3">
      <c r="A107" s="127"/>
      <c r="B107" s="128"/>
      <c r="C107" s="129"/>
      <c r="D107" s="133"/>
      <c r="E107" s="127"/>
      <c r="F107" s="128"/>
      <c r="G107" s="129"/>
      <c r="H107" s="133"/>
      <c r="I107" s="127"/>
      <c r="J107" s="128"/>
      <c r="K107" s="129"/>
      <c r="L107" s="133"/>
      <c r="M107" s="127"/>
      <c r="N107" s="128"/>
      <c r="O107" s="129"/>
      <c r="P107" s="133"/>
      <c r="Q107" s="127"/>
      <c r="R107" s="128"/>
      <c r="S107" s="129"/>
      <c r="T107" s="133"/>
      <c r="U107" s="127"/>
      <c r="V107" s="128"/>
      <c r="W107" s="129"/>
      <c r="X107" s="133"/>
      <c r="Y107" s="127"/>
      <c r="Z107" s="128"/>
      <c r="AA107" s="129"/>
      <c r="AB107" s="133"/>
      <c r="AC107" s="127"/>
      <c r="AD107" s="128"/>
      <c r="AE107" s="129"/>
      <c r="AF107" s="45" t="str">
        <f t="shared" si="72"/>
        <v/>
      </c>
      <c r="AG107" s="225"/>
      <c r="AH107" s="218"/>
      <c r="AI107" s="24">
        <f>AM103</f>
        <v>0</v>
      </c>
      <c r="AJ107" s="14">
        <f t="shared" si="73"/>
        <v>0</v>
      </c>
      <c r="AK107" s="14">
        <f t="shared" si="73"/>
        <v>0</v>
      </c>
      <c r="AL107" s="14">
        <f t="shared" si="73"/>
        <v>0</v>
      </c>
      <c r="AM107" s="14">
        <f t="shared" si="73"/>
        <v>0</v>
      </c>
      <c r="AN107" s="14"/>
      <c r="AP107" s="14"/>
      <c r="AR107" s="14"/>
      <c r="AS107" s="14"/>
      <c r="AU107"/>
      <c r="AV107"/>
      <c r="AW107"/>
      <c r="AX107" s="24">
        <f>SUM(AJ107:AN107)</f>
        <v>0</v>
      </c>
      <c r="AZ107" s="24">
        <f>AI107</f>
        <v>0</v>
      </c>
      <c r="BA107" s="24">
        <f>AM108+AX107</f>
        <v>0</v>
      </c>
      <c r="BC107" s="14">
        <f>SUMIF($AJ$84:$AW$84,"=A*",$AJ107:$AW107)+SUMIF($AI$104:$AI$107,"=A*",$AM$104:$AM$107)</f>
        <v>0</v>
      </c>
      <c r="BD107" s="14">
        <f>SUMIF($AJ$84:$AW$84,"=HB*",$AJ107:$AW107)+SUMIF($AI$104:$AI$107,"=HB*",$AM$104:$AM$107)</f>
        <v>0</v>
      </c>
      <c r="BE107" s="14">
        <f>SUMIF($AJ$84:$AW$84,"=M*",$AJ107:$AW107)+SUMIF($AI$104:$AI$107,"=M*",$AM$104:$AM$107)</f>
        <v>0</v>
      </c>
      <c r="BF107" s="24">
        <f>SUM(BC107:BE107)</f>
        <v>0</v>
      </c>
      <c r="BH107" s="30"/>
    </row>
    <row r="108" spans="1:60" ht="15" hidden="1" thickBot="1" x14ac:dyDescent="0.35">
      <c r="A108" s="134"/>
      <c r="B108" s="138"/>
      <c r="C108" s="136"/>
      <c r="D108" s="137"/>
      <c r="E108" s="134"/>
      <c r="F108" s="138"/>
      <c r="G108" s="136"/>
      <c r="H108" s="137"/>
      <c r="I108" s="134"/>
      <c r="J108" s="138"/>
      <c r="K108" s="136"/>
      <c r="L108" s="137"/>
      <c r="M108" s="134"/>
      <c r="N108" s="138"/>
      <c r="O108" s="136"/>
      <c r="P108" s="137"/>
      <c r="Q108" s="134"/>
      <c r="R108" s="138"/>
      <c r="S108" s="136"/>
      <c r="T108" s="137"/>
      <c r="U108" s="134"/>
      <c r="V108" s="138"/>
      <c r="W108" s="136"/>
      <c r="X108" s="137"/>
      <c r="Y108" s="134"/>
      <c r="Z108" s="138"/>
      <c r="AA108" s="136"/>
      <c r="AB108" s="137"/>
      <c r="AC108" s="134"/>
      <c r="AD108" s="138"/>
      <c r="AE108" s="136"/>
      <c r="AF108" s="97" t="str">
        <f t="shared" si="72"/>
        <v/>
      </c>
      <c r="AG108" s="226"/>
      <c r="AH108" s="25"/>
      <c r="AI108" s="24"/>
      <c r="AJ108" s="24">
        <f>SUM(AJ104:AJ107)</f>
        <v>0</v>
      </c>
      <c r="AK108" s="24">
        <f>SUM(AK104:AK107)</f>
        <v>0</v>
      </c>
      <c r="AL108" s="24">
        <f>SUM(AL104:AL107)</f>
        <v>0</v>
      </c>
      <c r="AM108" s="24">
        <f>SUM(AM104:AM107)</f>
        <v>0</v>
      </c>
      <c r="AN108" s="24"/>
      <c r="AP108" s="24"/>
      <c r="AR108" s="14"/>
      <c r="AS108" s="14"/>
      <c r="AU108"/>
      <c r="AV108"/>
      <c r="AW108"/>
      <c r="AX108" s="24">
        <f>SUM(AX104:AX107)</f>
        <v>0</v>
      </c>
      <c r="BA108" s="24">
        <f>SUM(BA104:BA107)</f>
        <v>0</v>
      </c>
      <c r="BC108" s="24">
        <f>SUM(BC104:BC107)</f>
        <v>0</v>
      </c>
      <c r="BD108" s="24">
        <f t="shared" ref="BD108:BE108" si="74">SUM(BD104:BD107)</f>
        <v>0</v>
      </c>
      <c r="BE108" s="24">
        <f t="shared" si="74"/>
        <v>0</v>
      </c>
      <c r="BF108" s="24">
        <f>SUM(BF104:BF107)</f>
        <v>0</v>
      </c>
      <c r="BH108" s="30"/>
    </row>
    <row r="109" spans="1:60" x14ac:dyDescent="0.3">
      <c r="A109" s="112" t="s">
        <v>71</v>
      </c>
      <c r="B109" s="5" t="s">
        <v>77</v>
      </c>
      <c r="C109" s="5" t="s">
        <v>82</v>
      </c>
      <c r="D109" s="69"/>
      <c r="E109" s="98" t="s">
        <v>71</v>
      </c>
      <c r="F109" s="5" t="s">
        <v>77</v>
      </c>
      <c r="G109" s="5" t="s">
        <v>82</v>
      </c>
      <c r="H109" s="69"/>
      <c r="I109" s="98" t="s">
        <v>71</v>
      </c>
      <c r="J109" s="5" t="s">
        <v>77</v>
      </c>
      <c r="K109" s="5" t="s">
        <v>82</v>
      </c>
      <c r="L109" s="69"/>
      <c r="M109" s="98" t="s">
        <v>71</v>
      </c>
      <c r="N109" s="5" t="s">
        <v>77</v>
      </c>
      <c r="O109" s="5" t="s">
        <v>82</v>
      </c>
      <c r="P109" s="69"/>
      <c r="Q109" s="98" t="s">
        <v>71</v>
      </c>
      <c r="R109" s="5" t="s">
        <v>77</v>
      </c>
      <c r="S109" s="5" t="s">
        <v>82</v>
      </c>
      <c r="T109" s="69"/>
      <c r="U109" s="98" t="s">
        <v>71</v>
      </c>
      <c r="V109" s="5" t="s">
        <v>77</v>
      </c>
      <c r="W109" s="5" t="s">
        <v>82</v>
      </c>
      <c r="X109" s="69"/>
      <c r="Y109" s="98" t="s">
        <v>71</v>
      </c>
      <c r="Z109" s="5" t="s">
        <v>77</v>
      </c>
      <c r="AA109" s="5" t="s">
        <v>82</v>
      </c>
      <c r="AB109" s="69"/>
      <c r="AC109" s="98" t="s">
        <v>71</v>
      </c>
      <c r="AD109" s="5" t="s">
        <v>77</v>
      </c>
      <c r="AE109" s="5" t="s">
        <v>82</v>
      </c>
      <c r="AF109" s="69"/>
      <c r="AT109"/>
      <c r="AU109"/>
      <c r="AV109"/>
      <c r="AW109"/>
      <c r="AX109"/>
    </row>
    <row r="110" spans="1:60" x14ac:dyDescent="0.3">
      <c r="A110" s="23">
        <f t="shared" ref="A110:A117" si="75">COUNTIF(C$9:C$108,B110)</f>
        <v>0</v>
      </c>
      <c r="B110" s="14" t="s">
        <v>78</v>
      </c>
      <c r="C110" s="60">
        <v>10</v>
      </c>
      <c r="D110" s="70"/>
      <c r="E110" s="23">
        <f t="shared" ref="E110:E117" si="76">COUNTIF(G$9:G$108,F110)</f>
        <v>7</v>
      </c>
      <c r="F110" s="14" t="s">
        <v>78</v>
      </c>
      <c r="G110" s="60">
        <v>10</v>
      </c>
      <c r="H110" s="70"/>
      <c r="I110" s="23">
        <f t="shared" ref="I110:I117" si="77">COUNTIF(K$9:K$108,J110)</f>
        <v>7</v>
      </c>
      <c r="J110" s="14" t="s">
        <v>78</v>
      </c>
      <c r="K110" s="60">
        <v>10</v>
      </c>
      <c r="L110" s="70"/>
      <c r="M110" s="23">
        <f t="shared" ref="M110:M117" si="78">COUNTIF(O$9:O$108,N110)</f>
        <v>0</v>
      </c>
      <c r="N110" s="14" t="s">
        <v>78</v>
      </c>
      <c r="O110" s="60">
        <v>10</v>
      </c>
      <c r="P110" s="70"/>
      <c r="Q110" s="23">
        <f t="shared" ref="Q110:Q117" si="79">COUNTIF(S$9:S$108,R110)</f>
        <v>5</v>
      </c>
      <c r="R110" s="14" t="s">
        <v>78</v>
      </c>
      <c r="S110" s="60">
        <v>10</v>
      </c>
      <c r="T110" s="70"/>
      <c r="U110" s="23">
        <f t="shared" ref="U110:U117" si="80">COUNTIF(W$9:W$108,V110)</f>
        <v>5</v>
      </c>
      <c r="V110" s="14" t="s">
        <v>78</v>
      </c>
      <c r="W110" s="60">
        <v>10</v>
      </c>
      <c r="X110" s="70"/>
      <c r="Y110" s="23">
        <f t="shared" ref="Y110:Y117" si="81">COUNTIF(AA$9:AA$108,Z110)</f>
        <v>5</v>
      </c>
      <c r="Z110" s="14" t="s">
        <v>78</v>
      </c>
      <c r="AA110" s="60">
        <v>10</v>
      </c>
      <c r="AB110" s="70"/>
      <c r="AC110" s="23">
        <f t="shared" ref="AC110:AC117" si="82">COUNTIF(AE$9:AE$108,AD110)</f>
        <v>0</v>
      </c>
      <c r="AD110" s="14" t="s">
        <v>78</v>
      </c>
      <c r="AE110" s="60">
        <v>10</v>
      </c>
      <c r="AF110" s="70"/>
      <c r="AG110" s="24"/>
    </row>
    <row r="111" spans="1:60" x14ac:dyDescent="0.3">
      <c r="A111" s="23">
        <f t="shared" si="75"/>
        <v>4</v>
      </c>
      <c r="B111" s="14" t="s">
        <v>80</v>
      </c>
      <c r="C111" s="60">
        <v>4</v>
      </c>
      <c r="D111" s="70"/>
      <c r="E111" s="23">
        <f t="shared" si="76"/>
        <v>4</v>
      </c>
      <c r="F111" s="14" t="s">
        <v>80</v>
      </c>
      <c r="G111" s="60">
        <v>4</v>
      </c>
      <c r="H111" s="70"/>
      <c r="I111" s="23">
        <f t="shared" si="77"/>
        <v>4</v>
      </c>
      <c r="J111" s="14" t="s">
        <v>80</v>
      </c>
      <c r="K111" s="60">
        <v>4</v>
      </c>
      <c r="L111" s="70"/>
      <c r="M111" s="23">
        <f t="shared" si="78"/>
        <v>4</v>
      </c>
      <c r="N111" s="14" t="s">
        <v>80</v>
      </c>
      <c r="O111" s="60">
        <v>4</v>
      </c>
      <c r="P111" s="70"/>
      <c r="Q111" s="23">
        <f t="shared" si="79"/>
        <v>4</v>
      </c>
      <c r="R111" s="14" t="s">
        <v>80</v>
      </c>
      <c r="S111" s="60">
        <v>4</v>
      </c>
      <c r="T111" s="70"/>
      <c r="U111" s="23">
        <f t="shared" si="80"/>
        <v>3</v>
      </c>
      <c r="V111" s="14" t="s">
        <v>80</v>
      </c>
      <c r="W111" s="60">
        <v>4</v>
      </c>
      <c r="X111" s="70"/>
      <c r="Y111" s="23">
        <f t="shared" si="81"/>
        <v>4</v>
      </c>
      <c r="Z111" s="14" t="s">
        <v>80</v>
      </c>
      <c r="AA111" s="60">
        <v>4</v>
      </c>
      <c r="AB111" s="70"/>
      <c r="AC111" s="23">
        <f t="shared" si="82"/>
        <v>0</v>
      </c>
      <c r="AD111" s="14" t="s">
        <v>80</v>
      </c>
      <c r="AE111" s="60">
        <v>5</v>
      </c>
      <c r="AF111" s="70"/>
      <c r="AG111" s="24"/>
      <c r="AI111" s="24"/>
      <c r="AT111"/>
      <c r="AU111"/>
      <c r="AV111"/>
      <c r="AW111"/>
      <c r="AX111"/>
    </row>
    <row r="112" spans="1:60" s="13" customFormat="1" x14ac:dyDescent="0.3">
      <c r="A112" s="23">
        <f t="shared" si="75"/>
        <v>6</v>
      </c>
      <c r="B112" s="14" t="s">
        <v>74</v>
      </c>
      <c r="C112" s="60">
        <v>5</v>
      </c>
      <c r="D112" s="70"/>
      <c r="E112" s="23">
        <f t="shared" si="76"/>
        <v>5</v>
      </c>
      <c r="F112" s="14" t="s">
        <v>74</v>
      </c>
      <c r="G112" s="60">
        <v>5</v>
      </c>
      <c r="H112" s="70"/>
      <c r="I112" s="23">
        <f t="shared" si="77"/>
        <v>5</v>
      </c>
      <c r="J112" s="14" t="s">
        <v>74</v>
      </c>
      <c r="K112" s="60">
        <v>5</v>
      </c>
      <c r="L112" s="70"/>
      <c r="M112" s="23">
        <f t="shared" si="78"/>
        <v>6</v>
      </c>
      <c r="N112" s="14" t="s">
        <v>74</v>
      </c>
      <c r="O112" s="60">
        <v>5</v>
      </c>
      <c r="P112" s="70"/>
      <c r="Q112" s="23">
        <f t="shared" si="79"/>
        <v>5</v>
      </c>
      <c r="R112" s="14" t="s">
        <v>74</v>
      </c>
      <c r="S112" s="60">
        <v>5</v>
      </c>
      <c r="T112" s="70"/>
      <c r="U112" s="23">
        <f t="shared" si="80"/>
        <v>5</v>
      </c>
      <c r="V112" s="14" t="s">
        <v>74</v>
      </c>
      <c r="W112" s="60">
        <v>5</v>
      </c>
      <c r="X112" s="70"/>
      <c r="Y112" s="23">
        <f t="shared" si="81"/>
        <v>5</v>
      </c>
      <c r="Z112" s="14" t="s">
        <v>74</v>
      </c>
      <c r="AA112" s="60">
        <v>5</v>
      </c>
      <c r="AB112" s="70"/>
      <c r="AC112" s="23">
        <f t="shared" si="82"/>
        <v>0</v>
      </c>
      <c r="AD112" s="14" t="s">
        <v>74</v>
      </c>
      <c r="AE112" s="60">
        <v>5</v>
      </c>
      <c r="AF112" s="70"/>
      <c r="AG112" s="24"/>
      <c r="AT112" s="24"/>
      <c r="AU112" s="24"/>
      <c r="AV112" s="24"/>
      <c r="AW112" s="24"/>
      <c r="AX112" s="24"/>
      <c r="AZ112" s="24"/>
      <c r="BA112" s="24"/>
    </row>
    <row r="113" spans="1:55" s="14" customFormat="1" hidden="1" x14ac:dyDescent="0.3">
      <c r="A113" s="23">
        <f t="shared" si="75"/>
        <v>0</v>
      </c>
      <c r="B113" s="14" t="s">
        <v>72</v>
      </c>
      <c r="C113" s="60">
        <v>0</v>
      </c>
      <c r="D113" s="70"/>
      <c r="E113" s="23">
        <f t="shared" si="76"/>
        <v>0</v>
      </c>
      <c r="F113" s="14" t="s">
        <v>72</v>
      </c>
      <c r="G113" s="60">
        <v>0</v>
      </c>
      <c r="H113" s="70"/>
      <c r="I113" s="23">
        <f t="shared" si="77"/>
        <v>0</v>
      </c>
      <c r="J113" s="14" t="s">
        <v>72</v>
      </c>
      <c r="K113" s="60">
        <v>0</v>
      </c>
      <c r="L113" s="70"/>
      <c r="M113" s="23">
        <f t="shared" si="78"/>
        <v>0</v>
      </c>
      <c r="N113" s="14" t="s">
        <v>72</v>
      </c>
      <c r="O113" s="60">
        <v>0</v>
      </c>
      <c r="P113" s="70"/>
      <c r="Q113" s="23">
        <f t="shared" si="79"/>
        <v>0</v>
      </c>
      <c r="R113" s="14" t="s">
        <v>72</v>
      </c>
      <c r="S113" s="60">
        <v>0</v>
      </c>
      <c r="T113" s="70"/>
      <c r="U113" s="23">
        <f t="shared" si="80"/>
        <v>0</v>
      </c>
      <c r="V113" s="14" t="s">
        <v>72</v>
      </c>
      <c r="W113" s="60">
        <v>0</v>
      </c>
      <c r="X113" s="70"/>
      <c r="Y113" s="23">
        <f t="shared" si="81"/>
        <v>0</v>
      </c>
      <c r="Z113" s="14" t="s">
        <v>72</v>
      </c>
      <c r="AA113" s="60">
        <v>0</v>
      </c>
      <c r="AB113" s="70"/>
      <c r="AC113" s="23">
        <f t="shared" si="82"/>
        <v>0</v>
      </c>
      <c r="AD113" s="14" t="s">
        <v>72</v>
      </c>
      <c r="AE113" s="60">
        <v>0</v>
      </c>
      <c r="AF113" s="70"/>
      <c r="AG113" s="24"/>
      <c r="AH113"/>
      <c r="AI113"/>
      <c r="AJ113" s="24"/>
      <c r="AK113" s="24"/>
      <c r="AL113" s="24"/>
      <c r="AM113" s="24"/>
      <c r="AN113" s="24"/>
      <c r="AO113" s="24"/>
      <c r="AP113" s="24"/>
      <c r="AQ113" s="24"/>
      <c r="AR113" s="24"/>
      <c r="AS113" s="24"/>
      <c r="AY113"/>
      <c r="AZ113" s="24"/>
      <c r="BA113" s="24"/>
      <c r="BB113"/>
      <c r="BC113"/>
    </row>
    <row r="114" spans="1:55" s="14" customFormat="1" x14ac:dyDescent="0.3">
      <c r="A114" s="23">
        <f t="shared" si="75"/>
        <v>4</v>
      </c>
      <c r="B114" s="14" t="s">
        <v>81</v>
      </c>
      <c r="C114" s="60">
        <v>5</v>
      </c>
      <c r="D114" s="70"/>
      <c r="E114" s="23">
        <f t="shared" si="76"/>
        <v>3</v>
      </c>
      <c r="F114" s="14" t="s">
        <v>81</v>
      </c>
      <c r="G114" s="60">
        <v>5</v>
      </c>
      <c r="H114" s="70"/>
      <c r="I114" s="23">
        <f t="shared" si="77"/>
        <v>3</v>
      </c>
      <c r="J114" s="14" t="s">
        <v>81</v>
      </c>
      <c r="K114" s="60">
        <v>5</v>
      </c>
      <c r="L114" s="70"/>
      <c r="M114" s="23">
        <f t="shared" si="78"/>
        <v>4</v>
      </c>
      <c r="N114" s="14" t="s">
        <v>81</v>
      </c>
      <c r="O114" s="60">
        <v>5</v>
      </c>
      <c r="P114" s="70"/>
      <c r="Q114" s="23">
        <f t="shared" si="79"/>
        <v>2</v>
      </c>
      <c r="R114" s="14" t="s">
        <v>81</v>
      </c>
      <c r="S114" s="60">
        <v>5</v>
      </c>
      <c r="T114" s="70"/>
      <c r="U114" s="23">
        <f t="shared" si="80"/>
        <v>3</v>
      </c>
      <c r="V114" s="14" t="s">
        <v>81</v>
      </c>
      <c r="W114" s="60">
        <v>5</v>
      </c>
      <c r="X114" s="70"/>
      <c r="Y114" s="23">
        <f t="shared" si="81"/>
        <v>2</v>
      </c>
      <c r="Z114" s="14" t="s">
        <v>81</v>
      </c>
      <c r="AA114" s="60">
        <v>5</v>
      </c>
      <c r="AB114" s="70"/>
      <c r="AC114" s="23">
        <f t="shared" si="82"/>
        <v>0</v>
      </c>
      <c r="AD114" s="14" t="s">
        <v>81</v>
      </c>
      <c r="AE114" s="60">
        <v>5</v>
      </c>
      <c r="AF114" s="70"/>
      <c r="AG114" s="24"/>
      <c r="AH114"/>
      <c r="AI114"/>
      <c r="AJ114" s="24"/>
      <c r="AK114" s="24"/>
      <c r="AL114" s="24"/>
      <c r="AM114" s="24"/>
      <c r="AN114" s="24"/>
      <c r="AO114" s="24"/>
      <c r="AP114" s="24"/>
      <c r="AQ114" s="24"/>
      <c r="AR114" s="24"/>
      <c r="AS114" s="24"/>
      <c r="AY114"/>
      <c r="AZ114" s="24"/>
      <c r="BA114" s="24"/>
      <c r="BB114"/>
      <c r="BC114"/>
    </row>
    <row r="115" spans="1:55" s="14" customFormat="1" x14ac:dyDescent="0.3">
      <c r="A115" s="23">
        <f t="shared" si="75"/>
        <v>6</v>
      </c>
      <c r="B115" s="14" t="s">
        <v>94</v>
      </c>
      <c r="C115" s="60">
        <v>6</v>
      </c>
      <c r="D115" s="70"/>
      <c r="E115" s="23">
        <f t="shared" si="76"/>
        <v>3</v>
      </c>
      <c r="F115" s="14" t="s">
        <v>94</v>
      </c>
      <c r="G115" s="60">
        <v>6</v>
      </c>
      <c r="H115" s="70"/>
      <c r="I115" s="23">
        <f t="shared" si="77"/>
        <v>2</v>
      </c>
      <c r="J115" s="14" t="s">
        <v>94</v>
      </c>
      <c r="K115" s="60">
        <v>6</v>
      </c>
      <c r="L115" s="70"/>
      <c r="M115" s="23">
        <f t="shared" si="78"/>
        <v>0</v>
      </c>
      <c r="N115" s="14" t="s">
        <v>94</v>
      </c>
      <c r="O115" s="60">
        <v>6</v>
      </c>
      <c r="P115" s="70"/>
      <c r="Q115" s="23">
        <f t="shared" si="79"/>
        <v>4</v>
      </c>
      <c r="R115" s="14" t="s">
        <v>94</v>
      </c>
      <c r="S115" s="60">
        <v>6</v>
      </c>
      <c r="T115" s="70"/>
      <c r="U115" s="23">
        <f t="shared" si="80"/>
        <v>5</v>
      </c>
      <c r="V115" s="14" t="s">
        <v>94</v>
      </c>
      <c r="W115" s="60">
        <v>6</v>
      </c>
      <c r="X115" s="70"/>
      <c r="Y115" s="23">
        <f t="shared" si="81"/>
        <v>4</v>
      </c>
      <c r="Z115" s="14" t="s">
        <v>94</v>
      </c>
      <c r="AA115" s="60">
        <v>6</v>
      </c>
      <c r="AB115" s="70"/>
      <c r="AC115" s="23">
        <f t="shared" si="82"/>
        <v>0</v>
      </c>
      <c r="AD115" s="14" t="s">
        <v>94</v>
      </c>
      <c r="AE115" s="60">
        <v>6</v>
      </c>
      <c r="AF115" s="70"/>
      <c r="AG115" s="24"/>
      <c r="AH115"/>
      <c r="AI115"/>
      <c r="AJ115" s="24"/>
      <c r="AK115" s="24"/>
      <c r="AL115" s="24"/>
      <c r="AM115" s="24"/>
      <c r="AN115" s="24"/>
      <c r="AO115" s="24"/>
      <c r="AP115" s="24"/>
      <c r="AQ115" s="24"/>
      <c r="AR115" s="24"/>
      <c r="AS115" s="24"/>
      <c r="AY115"/>
      <c r="AZ115" s="24"/>
      <c r="BA115" s="24"/>
      <c r="BB115"/>
      <c r="BC115"/>
    </row>
    <row r="116" spans="1:55" s="14" customFormat="1" hidden="1" x14ac:dyDescent="0.3">
      <c r="A116" s="23">
        <f t="shared" si="75"/>
        <v>2</v>
      </c>
      <c r="B116" s="14" t="s">
        <v>73</v>
      </c>
      <c r="C116" s="60">
        <v>2</v>
      </c>
      <c r="D116" s="70"/>
      <c r="E116" s="23">
        <f t="shared" si="76"/>
        <v>0</v>
      </c>
      <c r="F116" s="14" t="s">
        <v>73</v>
      </c>
      <c r="G116" s="60">
        <v>2</v>
      </c>
      <c r="H116" s="70"/>
      <c r="I116" s="23">
        <f t="shared" si="77"/>
        <v>0</v>
      </c>
      <c r="J116" s="14" t="s">
        <v>73</v>
      </c>
      <c r="K116" s="60">
        <v>2</v>
      </c>
      <c r="L116" s="70"/>
      <c r="M116" s="23">
        <f t="shared" si="78"/>
        <v>0</v>
      </c>
      <c r="N116" s="14" t="s">
        <v>73</v>
      </c>
      <c r="O116" s="60">
        <v>2</v>
      </c>
      <c r="P116" s="70"/>
      <c r="Q116" s="23">
        <f t="shared" si="79"/>
        <v>0</v>
      </c>
      <c r="R116" s="14" t="s">
        <v>73</v>
      </c>
      <c r="S116" s="60">
        <v>2</v>
      </c>
      <c r="T116" s="70"/>
      <c r="U116" s="23">
        <f t="shared" si="80"/>
        <v>0</v>
      </c>
      <c r="V116" s="14" t="s">
        <v>73</v>
      </c>
      <c r="W116" s="60">
        <v>2</v>
      </c>
      <c r="X116" s="70"/>
      <c r="Y116" s="23">
        <f t="shared" si="81"/>
        <v>0</v>
      </c>
      <c r="Z116" s="14" t="s">
        <v>73</v>
      </c>
      <c r="AA116" s="60">
        <v>2</v>
      </c>
      <c r="AB116" s="70"/>
      <c r="AC116" s="23">
        <f t="shared" si="82"/>
        <v>0</v>
      </c>
      <c r="AD116" s="14" t="s">
        <v>73</v>
      </c>
      <c r="AE116" s="60">
        <v>2</v>
      </c>
      <c r="AF116" s="70"/>
      <c r="AG116" s="24"/>
      <c r="AH116"/>
      <c r="AI116"/>
      <c r="AJ116" s="24"/>
      <c r="AK116" s="24"/>
      <c r="AL116" s="24"/>
      <c r="AM116" s="24"/>
      <c r="AN116" s="24"/>
      <c r="AO116" s="24"/>
      <c r="AP116" s="24"/>
      <c r="AQ116" s="24"/>
      <c r="AR116" s="24"/>
      <c r="AS116" s="24"/>
      <c r="AY116"/>
      <c r="AZ116" s="24"/>
      <c r="BA116" s="24"/>
      <c r="BB116"/>
      <c r="BC116"/>
    </row>
    <row r="117" spans="1:55" s="14" customFormat="1" x14ac:dyDescent="0.3">
      <c r="A117" s="23">
        <f t="shared" si="75"/>
        <v>0</v>
      </c>
      <c r="B117" s="14" t="s">
        <v>79</v>
      </c>
      <c r="C117" s="60">
        <v>7</v>
      </c>
      <c r="D117" s="70"/>
      <c r="E117" s="23">
        <f t="shared" si="76"/>
        <v>5</v>
      </c>
      <c r="F117" s="14" t="s">
        <v>79</v>
      </c>
      <c r="G117" s="60">
        <v>7</v>
      </c>
      <c r="H117" s="70"/>
      <c r="I117" s="23">
        <f t="shared" si="77"/>
        <v>6</v>
      </c>
      <c r="J117" s="14" t="s">
        <v>79</v>
      </c>
      <c r="K117" s="60">
        <v>7</v>
      </c>
      <c r="L117" s="70"/>
      <c r="M117" s="23">
        <f t="shared" si="78"/>
        <v>0</v>
      </c>
      <c r="N117" s="14" t="s">
        <v>79</v>
      </c>
      <c r="O117" s="60">
        <v>7</v>
      </c>
      <c r="P117" s="70"/>
      <c r="Q117" s="23">
        <f t="shared" si="79"/>
        <v>7</v>
      </c>
      <c r="R117" s="14" t="s">
        <v>79</v>
      </c>
      <c r="S117" s="60">
        <v>7</v>
      </c>
      <c r="T117" s="70"/>
      <c r="U117" s="23">
        <f t="shared" si="80"/>
        <v>7</v>
      </c>
      <c r="V117" s="14" t="s">
        <v>79</v>
      </c>
      <c r="W117" s="60">
        <v>7</v>
      </c>
      <c r="X117" s="70"/>
      <c r="Y117" s="23">
        <f t="shared" si="81"/>
        <v>6</v>
      </c>
      <c r="Z117" s="14" t="s">
        <v>79</v>
      </c>
      <c r="AA117" s="60">
        <v>7</v>
      </c>
      <c r="AB117" s="70"/>
      <c r="AC117" s="23">
        <f t="shared" si="82"/>
        <v>0</v>
      </c>
      <c r="AD117" s="14" t="s">
        <v>79</v>
      </c>
      <c r="AE117" s="60">
        <v>7</v>
      </c>
      <c r="AF117" s="70"/>
      <c r="AG117" s="24"/>
      <c r="AH117"/>
      <c r="AI117"/>
      <c r="AJ117" s="24"/>
      <c r="AK117" s="24"/>
      <c r="AL117" s="24"/>
      <c r="AM117" s="24"/>
      <c r="AN117" s="24"/>
      <c r="AO117" s="24"/>
      <c r="AP117" s="24"/>
      <c r="AQ117" s="24"/>
      <c r="AR117" s="24"/>
      <c r="AS117" s="24"/>
      <c r="AY117"/>
      <c r="AZ117" s="24"/>
      <c r="BA117" s="24"/>
      <c r="BB117"/>
      <c r="BC117"/>
    </row>
    <row r="118" spans="1:55" s="14" customFormat="1" x14ac:dyDescent="0.3">
      <c r="A118" s="23"/>
      <c r="B118" s="42"/>
      <c r="D118" s="42"/>
      <c r="E118" s="23"/>
      <c r="F118" s="42"/>
      <c r="H118" s="42"/>
      <c r="I118" s="23"/>
      <c r="J118" s="42"/>
      <c r="L118" s="42"/>
      <c r="M118" s="23"/>
      <c r="N118" s="42"/>
      <c r="P118" s="42"/>
      <c r="Q118" s="23"/>
      <c r="R118" s="42"/>
      <c r="T118" s="42"/>
      <c r="U118" s="23"/>
      <c r="V118" s="42"/>
      <c r="X118" s="42"/>
      <c r="Y118" s="23"/>
      <c r="Z118" s="42"/>
      <c r="AB118" s="42"/>
      <c r="AC118" s="23"/>
      <c r="AD118" s="42"/>
      <c r="AF118" s="42"/>
      <c r="AG118" s="24"/>
      <c r="AH118"/>
      <c r="AI118"/>
      <c r="AJ118" s="24"/>
      <c r="AK118" s="24"/>
      <c r="AL118" s="24"/>
      <c r="AM118" s="24"/>
      <c r="AN118" s="24"/>
      <c r="AO118" s="24"/>
      <c r="AP118" s="24"/>
      <c r="AQ118" s="24"/>
      <c r="AR118" s="24"/>
      <c r="AS118" s="24"/>
      <c r="AY118"/>
      <c r="AZ118" s="24"/>
      <c r="BA118" s="24"/>
      <c r="BB118"/>
      <c r="BC118"/>
    </row>
    <row r="119" spans="1:55" s="14" customFormat="1" x14ac:dyDescent="0.3">
      <c r="A119" s="23">
        <f>SUM(A110:A118)</f>
        <v>22</v>
      </c>
      <c r="B119" s="42"/>
      <c r="D119" s="42"/>
      <c r="E119" s="23">
        <f>SUM(E110:E118)</f>
        <v>27</v>
      </c>
      <c r="F119" s="42"/>
      <c r="H119" s="42"/>
      <c r="I119" s="23">
        <f>SUM(I110:I118)</f>
        <v>27</v>
      </c>
      <c r="J119" s="42"/>
      <c r="L119" s="42"/>
      <c r="M119" s="23">
        <f>SUM(M110:M118)</f>
        <v>14</v>
      </c>
      <c r="N119" s="42"/>
      <c r="P119" s="42"/>
      <c r="Q119" s="23">
        <f>SUM(Q110:Q118)</f>
        <v>27</v>
      </c>
      <c r="R119" s="42"/>
      <c r="T119" s="42"/>
      <c r="U119" s="23">
        <f>SUM(U110:U118)</f>
        <v>28</v>
      </c>
      <c r="V119" s="42"/>
      <c r="X119" s="42"/>
      <c r="Y119" s="23">
        <f>SUM(Y110:Y118)</f>
        <v>26</v>
      </c>
      <c r="Z119" s="42"/>
      <c r="AB119" s="42"/>
      <c r="AC119" s="23">
        <f>SUM(AC110:AC118)</f>
        <v>0</v>
      </c>
      <c r="AD119" s="42"/>
      <c r="AF119" s="42"/>
      <c r="AG119" s="24"/>
      <c r="AH119"/>
      <c r="AI119"/>
      <c r="AJ119" s="24"/>
      <c r="AK119" s="24"/>
      <c r="AL119" s="24"/>
      <c r="AM119" s="24"/>
      <c r="AN119" s="24"/>
      <c r="AO119" s="24"/>
      <c r="AP119" s="24"/>
      <c r="AQ119" s="24"/>
      <c r="AR119" s="24"/>
      <c r="AS119" s="24"/>
      <c r="AY119"/>
      <c r="AZ119" s="24"/>
      <c r="BA119" s="24"/>
      <c r="BB119"/>
      <c r="BC119"/>
    </row>
    <row r="120" spans="1:55" s="14" customFormat="1" x14ac:dyDescent="0.3">
      <c r="A120" s="23"/>
      <c r="B120" s="42"/>
      <c r="D120" s="42"/>
      <c r="F120" s="42"/>
      <c r="H120" s="42"/>
      <c r="J120" s="42"/>
      <c r="L120" s="42"/>
      <c r="N120" s="42"/>
      <c r="P120" s="42"/>
      <c r="R120" s="42"/>
      <c r="T120" s="42"/>
      <c r="V120" s="42"/>
      <c r="X120" s="42"/>
      <c r="Z120" s="42"/>
      <c r="AB120" s="42"/>
      <c r="AD120" s="42"/>
      <c r="AF120" s="42"/>
      <c r="AG120" s="24"/>
      <c r="AH120"/>
      <c r="AI120"/>
      <c r="AJ120" s="24"/>
      <c r="AK120" s="24"/>
      <c r="AL120" s="24"/>
      <c r="AM120" s="24"/>
      <c r="AN120" s="24"/>
      <c r="AO120" s="24"/>
      <c r="AP120" s="24"/>
      <c r="AQ120" s="24"/>
      <c r="AR120" s="24"/>
      <c r="AS120" s="24"/>
      <c r="AY120"/>
      <c r="AZ120" s="24"/>
      <c r="BA120" s="24"/>
      <c r="BB120"/>
      <c r="BC120"/>
    </row>
    <row r="121" spans="1:55" s="14" customFormat="1" x14ac:dyDescent="0.3">
      <c r="A121" s="150" t="str" cm="1">
        <f t="array" ref="A121">IF(ISNA(_xlfn.IFS(MATCH(D121,D$1:D$108,0)&lt;24,"3rd/4th Boys",MATCH(D121,D$1:D$108,0)&lt;43,"3rd/4th Girls",MATCH(D121,D$1:D$108,0)&lt;62,"5th/6th Boys",MATCH(D121,D$1:D$108,0)&lt;81,"5th/6th Girls",MATCH(D121,D$1:D$108,0)&lt;100,"7th-9th Boys",MATCH(D121,D$1:D$108,0)&lt;109,"7th-9th Girls")),"",_xlfn.IFS(MATCH(D121,D$1:D$108,0)&lt;24,"3rd/4th Boys",MATCH(D121,D$1:D$108,0)&lt;43,"3rd/4th Girls",MATCH(D121,D$1:D$108,0)&lt;62,"5th/6th Boys",MATCH(D121,D$1:D$108,0)&lt;81,"5th/6th Girls",MATCH(D121,D$1:D$108,0)&lt;100,"7th-9th Boys",MATCH(D121,D$1:D$108,0)&lt;109,"7th-9th Girls"))</f>
        <v/>
      </c>
      <c r="B121" s="152">
        <v>0.375</v>
      </c>
      <c r="C121" s="153" t="s">
        <v>78</v>
      </c>
      <c r="D121" s="154" t="str">
        <f t="shared" ref="D121:D160" si="83">TEXT(B121,"h:mm AM/PM")&amp;" "&amp;C121</f>
        <v>9:00 AM SHS</v>
      </c>
      <c r="E121" s="151" t="str" cm="1">
        <f t="array" ref="E121">IF(ISNA(_xlfn.IFS(MATCH(H121,H$1:H$108,0)&lt;24,"3rd/4th Boys",MATCH(H121,H$1:H$108,0)&lt;43,"3rd/4th Girls",MATCH(H121,H$1:H$108,0)&lt;62,"5th/6th Boys",MATCH(H121,H$1:H$108,0)&lt;81,"5th/6th Girls",MATCH(H121,H$1:H$108,0)&lt;100,"7th-9th Boys",MATCH(H121,H$1:H$108,0)&lt;109,"7th-9th Girls")),"",_xlfn.IFS(MATCH(H121,H$1:H$108,0)&lt;24,"3rd/4th Boys",MATCH(H121,H$1:H$108,0)&lt;43,"3rd/4th Girls",MATCH(H121,H$1:H$108,0)&lt;62,"5th/6th Boys",MATCH(H121,H$1:H$108,0)&lt;81,"5th/6th Girls",MATCH(H121,H$1:H$108,0)&lt;100,"7th-9th Boys",MATCH(H121,H$1:H$108,0)&lt;109,"7th-9th Girls"))</f>
        <v>3rd/4th Girls</v>
      </c>
      <c r="F121" s="152">
        <v>0.375</v>
      </c>
      <c r="G121" s="153" t="s">
        <v>78</v>
      </c>
      <c r="H121" s="154" t="str">
        <f>TEXT(F121,"h:mm AM/PM")&amp;" "&amp;G121</f>
        <v>9:00 AM SHS</v>
      </c>
      <c r="I121" s="151" t="str" cm="1">
        <f t="array" ref="I121">IF(ISNA(_xlfn.IFS(MATCH(L121,L$1:L$108,0)&lt;24,"3rd/4th Boys",MATCH(L121,L$1:L$108,0)&lt;43,"3rd/4th Girls",MATCH(L121,L$1:L$108,0)&lt;62,"5th/6th Boys",MATCH(L121,L$1:L$108,0)&lt;81,"5th/6th Girls",MATCH(L121,L$1:L$108,0)&lt;100,"7th-9th Boys",MATCH(L121,L$1:L$108,0)&lt;109,"7th-9th Girls")),"",_xlfn.IFS(MATCH(L121,L$1:L$108,0)&lt;24,"3rd/4th Boys",MATCH(L121,L$1:L$108,0)&lt;43,"3rd/4th Girls",MATCH(L121,L$1:L$108,0)&lt;62,"5th/6th Boys",MATCH(L121,L$1:L$108,0)&lt;81,"5th/6th Girls",MATCH(L121,L$1:L$108,0)&lt;100,"7th-9th Boys",MATCH(L121,L$1:L$108,0)&lt;109,"7th-9th Girls"))</f>
        <v>3rd/4th Boys</v>
      </c>
      <c r="J121" s="152">
        <v>0.375</v>
      </c>
      <c r="K121" s="153" t="s">
        <v>78</v>
      </c>
      <c r="L121" s="154" t="str">
        <f t="shared" ref="L121:L161" si="84">TEXT(J121,"h:mm AM/PM")&amp;" "&amp;K121</f>
        <v>9:00 AM SHS</v>
      </c>
      <c r="M121" s="150" t="str" cm="1">
        <f t="array" ref="M121">IF(ISNA(_xlfn.IFS(MATCH(P121,P$1:P$108,0)&lt;24,"3rd/4th Boys",MATCH(P121,P$1:P$108,0)&lt;43,"3rd/4th Girls",MATCH(P121,P$1:P$108,0)&lt;62,"5th/6th Boys",MATCH(P121,P$1:P$108,0)&lt;81,"5th/6th Girls",MATCH(P121,P$1:P$108,0)&lt;100,"7th-9th Boys",MATCH(P121,P$1:P$108,0)&lt;109,"7th-9th Girls")),"",_xlfn.IFS(MATCH(P121,P$1:P$108,0)&lt;24,"3rd/4th Boys",MATCH(P121,P$1:P$108,0)&lt;43,"3rd/4th Girls",MATCH(P121,P$1:P$108,0)&lt;62,"5th/6th Boys",MATCH(P121,P$1:P$108,0)&lt;81,"5th/6th Girls",MATCH(P121,P$1:P$108,0)&lt;100,"7th-9th Boys",MATCH(P121,P$1:P$108,0)&lt;109,"7th-9th Girls"))</f>
        <v/>
      </c>
      <c r="N121" s="152">
        <v>0.375</v>
      </c>
      <c r="O121" s="153" t="s">
        <v>78</v>
      </c>
      <c r="P121" s="154" t="str">
        <f t="shared" ref="P121:P161" si="85">TEXT(N121,"h:mm AM/PM")&amp;" "&amp;O121</f>
        <v>9:00 AM SHS</v>
      </c>
      <c r="Q121" s="151" t="str" cm="1">
        <f t="array" ref="Q121">IF(ISNA(_xlfn.IFS(MATCH(T121,T$1:T$108,0)&lt;24,"3rd/4th Boys",MATCH(T121,T$1:T$108,0)&lt;43,"3rd/4th Girls",MATCH(T121,T$1:T$108,0)&lt;62,"5th/6th Boys",MATCH(T121,T$1:T$108,0)&lt;81,"5th/6th Girls",MATCH(T121,T$1:T$108,0)&lt;100,"7th-9th Boys",MATCH(T121,T$1:T$108,0)&lt;109,"7th-9th Girls")),"",_xlfn.IFS(MATCH(T121,T$1:T$108,0)&lt;24,"3rd/4th Boys",MATCH(T121,T$1:T$108,0)&lt;43,"3rd/4th Girls",MATCH(T121,T$1:T$108,0)&lt;62,"5th/6th Boys",MATCH(T121,T$1:T$108,0)&lt;81,"5th/6th Girls",MATCH(T121,T$1:T$108,0)&lt;100,"7th-9th Boys",MATCH(T121,T$1:T$108,0)&lt;109,"7th-9th Girls"))</f>
        <v>3rd/4th Boys</v>
      </c>
      <c r="R121" s="152">
        <v>0.375</v>
      </c>
      <c r="S121" s="153" t="s">
        <v>78</v>
      </c>
      <c r="T121" s="154" t="str">
        <f t="shared" ref="T121:T161" si="86">TEXT(R121,"h:mm AM/PM")&amp;" "&amp;S121</f>
        <v>9:00 AM SHS</v>
      </c>
      <c r="U121" s="151" t="str" cm="1">
        <f t="array" ref="U121">IF(ISNA(_xlfn.IFS(MATCH(X121,X$1:X$108,0)&lt;24,"3rd/4th Boys",MATCH(X121,X$1:X$108,0)&lt;43,"3rd/4th Girls",MATCH(X121,X$1:X$108,0)&lt;62,"5th/6th Boys",MATCH(X121,X$1:X$108,0)&lt;81,"5th/6th Girls",MATCH(X121,X$1:X$108,0)&lt;100,"7th-9th Boys",MATCH(X121,X$1:X$108,0)&lt;109,"7th-9th Girls")),"",_xlfn.IFS(MATCH(X121,X$1:X$108,0)&lt;24,"3rd/4th Boys",MATCH(X121,X$1:X$108,0)&lt;43,"3rd/4th Girls",MATCH(X121,X$1:X$108,0)&lt;62,"5th/6th Boys",MATCH(X121,X$1:X$108,0)&lt;81,"5th/6th Girls",MATCH(X121,X$1:X$108,0)&lt;100,"7th-9th Boys",MATCH(X121,X$1:X$108,0)&lt;109,"7th-9th Girls"))</f>
        <v>3rd/4th Boys</v>
      </c>
      <c r="V121" s="152">
        <v>0.375</v>
      </c>
      <c r="W121" s="153" t="s">
        <v>78</v>
      </c>
      <c r="X121" s="154" t="str">
        <f t="shared" ref="X121:X161" si="87">TEXT(V121,"h:mm AM/PM")&amp;" "&amp;W121</f>
        <v>9:00 AM SHS</v>
      </c>
      <c r="Y121" s="151" t="str" cm="1">
        <f t="array" ref="Y121">IF(ISNA(_xlfn.IFS(MATCH(AB121,AB$1:AB$108,0)&lt;24,"3rd/4th Boys",MATCH(AB121,AB$1:AB$108,0)&lt;43,"3rd/4th Girls",MATCH(AB121,AB$1:AB$108,0)&lt;62,"5th/6th Boys",MATCH(AB121,AB$1:AB$108,0)&lt;81,"5th/6th Girls",MATCH(AB121,AB$1:AB$108,0)&lt;100,"7th-9th Boys",MATCH(AB121,AB$1:AB$108,0)&lt;109,"7th-9th Girls")),"",_xlfn.IFS(MATCH(AB121,AB$1:AB$108,0)&lt;24,"3rd/4th Boys",MATCH(AB121,AB$1:AB$108,0)&lt;43,"3rd/4th Girls",MATCH(AB121,AB$1:AB$108,0)&lt;62,"5th/6th Boys",MATCH(AB121,AB$1:AB$108,0)&lt;81,"5th/6th Girls",MATCH(AB121,AB$1:AB$108,0)&lt;100,"7th-9th Boys",MATCH(AB121,AB$1:AB$108,0)&lt;109,"7th-9th Girls"))</f>
        <v>3rd/4th Girls</v>
      </c>
      <c r="Z121" s="152">
        <v>0.375</v>
      </c>
      <c r="AA121" s="153" t="s">
        <v>78</v>
      </c>
      <c r="AB121" s="154" t="str">
        <f t="shared" ref="AB121:AB161" si="88">TEXT(Z121,"h:mm AM/PM")&amp;" "&amp;AA121</f>
        <v>9:00 AM SHS</v>
      </c>
      <c r="AC121" s="151" t="str" cm="1">
        <f t="array" ref="AC121">IF(ISNA(_xlfn.IFS(MATCH(AF121,AF$1:AF$108,0)&lt;24,"3rd/4th Boys",MATCH(AF121,AF$1:AF$108,0)&lt;43,"3rd/4th Girls",MATCH(AF121,AF$1:AF$108,0)&lt;62,"5th/6th Boys",MATCH(AF121,AF$1:AF$108,0)&lt;81,"5th/6th Girls",MATCH(AF121,AF$1:AF$108,0)&lt;100,"7th-9th Boys",MATCH(AF121,AF$1:AF$108,0)&lt;109,"7th-9th Girls")),"",_xlfn.IFS(MATCH(AF121,AF$1:AF$108,0)&lt;24,"3rd/4th Boys",MATCH(AF121,AF$1:AF$108,0)&lt;43,"3rd/4th Girls",MATCH(AF121,AF$1:AF$108,0)&lt;62,"5th/6th Boys",MATCH(AF121,AF$1:AF$108,0)&lt;81,"5th/6th Girls",MATCH(AF121,AF$1:AF$108,0)&lt;100,"7th-9th Boys",MATCH(AF121,AF$1:AF$108,0)&lt;109,"7th-9th Girls"))</f>
        <v/>
      </c>
      <c r="AD121" s="152">
        <v>0.375</v>
      </c>
      <c r="AE121" s="153" t="s">
        <v>78</v>
      </c>
      <c r="AF121" s="155" t="str">
        <f t="shared" ref="AF121:AF161" si="89">TEXT(AD121,"h:mm AM/PM")&amp;" "&amp;AE121</f>
        <v>9:00 AM SHS</v>
      </c>
      <c r="AG121" s="24"/>
      <c r="AH121"/>
      <c r="AI121"/>
      <c r="AJ121" s="24"/>
      <c r="AK121" s="24"/>
      <c r="AL121" s="24"/>
      <c r="AM121" s="24"/>
      <c r="AN121" s="24"/>
      <c r="AO121" s="24"/>
      <c r="AP121" s="24"/>
      <c r="AQ121" s="24"/>
      <c r="AR121" s="24"/>
      <c r="AS121" s="24"/>
      <c r="AY121"/>
      <c r="AZ121" s="24"/>
      <c r="BA121" s="24"/>
      <c r="BB121"/>
      <c r="BC121"/>
    </row>
    <row r="122" spans="1:55" s="14" customFormat="1" x14ac:dyDescent="0.3">
      <c r="A122" s="150" t="str" cm="1">
        <f t="array" ref="A122">IF(COUNTIF(D$9:D$108,D122)=2,IF(ISNA(_xlfn.IFS(MATCH(D122,D$1:D$108,0)&lt;24,"3rd/4th Boys",MATCH(D122,D$1:D$108,0)&lt;43,"3rd/4th Girls",MATCH(D122,D$1:D$108,0)&lt;62,"5th/6th Boys",MATCH(D122,D$1:D$108,0)&lt;81,"5th/6th Girls",MATCH(D122,D$1:D$108,0)&lt;100,"7th-9th Boys",MATCH(D122,D$1:D$108,0)&lt;109,"7th-9th Girls")),"",_xlfn.IFS(MATCH(D122,D$1:D$108,0)&lt;24,"3rd/4th Boys",MATCH(D122,D$1:D$108,0)&lt;43,"3rd/4th Girls",MATCH(D122,D$1:D$108,0)&lt;62,"5th/6th Boys",MATCH(D122,D$1:D$108,0)&lt;81,"5th/6th Girls",MATCH(D122,D$1:D$108,0)&lt;100,"7th-9th Boys",MATCH(D122,D$1:D$108,0)&lt;109,"7th-9th Girls")), "")</f>
        <v/>
      </c>
      <c r="B122" s="152">
        <v>0.375</v>
      </c>
      <c r="C122" s="153" t="s">
        <v>78</v>
      </c>
      <c r="D122" s="154" t="str">
        <f t="shared" si="83"/>
        <v>9:00 AM SHS</v>
      </c>
      <c r="E122" s="151" t="str" cm="1">
        <f t="array" ref="E122">IF(COUNTIF(H$9:H$108,H122)=2,IF(ISNA(_xlfn.IFS(MATCH(H122,H$1:H$108,0)&lt;24,"3rd/4th Boys",MATCH(H122,H$1:H$108,0)&lt;43,"3rd/4th Girls",MATCH(H122,H$1:H$108,0)&lt;62,"5th/6th Boys",MATCH(H122,H$1:H$108,0)&lt;81,"5th/6th Girls",MATCH(H122,H$1:H$108,0)&lt;100,"7th-9th Boys",MATCH(H122,H$1:H$108,0)&lt;109,"7th-9th Girls")),"",_xlfn.IFS(MATCH(H122,H$1:H$108,0)&lt;24,"3rd/4th Boys",MATCH(H122,H$1:H$108,0)&lt;43,"3rd/4th Girls",MATCH(H122,H$1:H$108,0)&lt;62,"5th/6th Boys",MATCH(H122,H$1:H$108,0)&lt;81,"5th/6th Girls",MATCH(H122,H$1:H$108,0)&lt;100,"7th-9th Boys",MATCH(H122,H$1:H$108,0)&lt;109,"7th-9th Girls")), "")</f>
        <v>3rd/4th Girls</v>
      </c>
      <c r="F122" s="152">
        <v>0.375</v>
      </c>
      <c r="G122" s="153" t="s">
        <v>78</v>
      </c>
      <c r="H122" s="154" t="str">
        <f t="shared" ref="H122:H161" si="90">TEXT(F122,"h:mm AM/PM")&amp;" "&amp;G122</f>
        <v>9:00 AM SHS</v>
      </c>
      <c r="I122" s="151" t="str" cm="1">
        <f t="array" ref="I122">IF(COUNTIF(L$9:L$108,L122)=2,IF(ISNA(_xlfn.IFS(MATCH(L122,L$1:L$108,0)&lt;24,"3rd/4th Boys",MATCH(L122,L$1:L$108,0)&lt;43,"3rd/4th Girls",MATCH(L122,L$1:L$108,0)&lt;62,"5th/6th Boys",MATCH(L122,L$1:L$108,0)&lt;81,"5th/6th Girls",MATCH(L122,L$1:L$108,0)&lt;100,"7th-9th Boys",MATCH(L122,L$1:L$108,0)&lt;109,"7th-9th Girls")),"",_xlfn.IFS(MATCH(L122,L$1:L$108,0)&lt;24,"3rd/4th Boys",MATCH(L122,L$1:L$108,0)&lt;43,"3rd/4th Girls",MATCH(L122,L$1:L$108,0)&lt;62,"5th/6th Boys",MATCH(L122,L$1:L$108,0)&lt;81,"5th/6th Girls",MATCH(L122,L$1:L$108,0)&lt;100,"7th-9th Boys",MATCH(L122,L$1:L$108,0)&lt;109,"7th-9th Girls")), "")</f>
        <v>3rd/4th Boys</v>
      </c>
      <c r="J122" s="152">
        <v>0.375</v>
      </c>
      <c r="K122" s="153" t="s">
        <v>78</v>
      </c>
      <c r="L122" s="154" t="str">
        <f t="shared" si="84"/>
        <v>9:00 AM SHS</v>
      </c>
      <c r="M122" s="150" t="str" cm="1">
        <f t="array" ref="M122">IF(COUNTIF(P$9:P$108,P122)=2,IF(ISNA(_xlfn.IFS(MATCH(P122,P$1:P$108,0)&lt;24,"3rd/4th Boys",MATCH(P122,P$1:P$108,0)&lt;43,"3rd/4th Girls",MATCH(P122,P$1:P$108,0)&lt;62,"5th/6th Boys",MATCH(P122,P$1:P$108,0)&lt;81,"5th/6th Girls",MATCH(P122,P$1:P$108,0)&lt;100,"7th-9th Boys",MATCH(P122,P$1:P$108,0)&lt;109,"7th-9th Girls")),"",_xlfn.IFS(MATCH(P122,P$1:P$108,0)&lt;24,"3rd/4th Boys",MATCH(P122,P$1:P$108,0)&lt;43,"3rd/4th Girls",MATCH(P122,P$1:P$108,0)&lt;62,"5th/6th Boys",MATCH(P122,P$1:P$108,0)&lt;81,"5th/6th Girls",MATCH(P122,P$1:P$108,0)&lt;100,"7th-9th Boys",MATCH(P122,P$1:P$108,0)&lt;109,"7th-9th Girls")), "")</f>
        <v/>
      </c>
      <c r="N122" s="152">
        <v>0.375</v>
      </c>
      <c r="O122" s="153" t="s">
        <v>78</v>
      </c>
      <c r="P122" s="154" t="str">
        <f t="shared" si="85"/>
        <v>9:00 AM SHS</v>
      </c>
      <c r="Q122" s="151" t="str" cm="1">
        <f t="array" ref="Q122">IF(COUNTIF(T$9:T$108,T122)=2,IF(ISNA(_xlfn.IFS(MATCH(T122,T$1:T$108,0)&lt;24,"3rd/4th Boys",MATCH(T122,T$1:T$108,0)&lt;43,"3rd/4th Girls",MATCH(T122,T$1:T$108,0)&lt;62,"5th/6th Boys",MATCH(T122,T$1:T$108,0)&lt;81,"5th/6th Girls",MATCH(T122,T$1:T$108,0)&lt;100,"7th-9th Boys",MATCH(T122,T$1:T$108,0)&lt;109,"7th-9th Girls")),"",_xlfn.IFS(MATCH(T122,T$1:T$108,0)&lt;24,"3rd/4th Boys",MATCH(T122,T$1:T$108,0)&lt;43,"3rd/4th Girls",MATCH(T122,T$1:T$108,0)&lt;62,"5th/6th Boys",MATCH(T122,T$1:T$108,0)&lt;81,"5th/6th Girls",MATCH(T122,T$1:T$108,0)&lt;100,"7th-9th Boys",MATCH(T122,T$1:T$108,0)&lt;109,"7th-9th Girls")), "")</f>
        <v>3rd/4th Boys</v>
      </c>
      <c r="R122" s="152">
        <v>0.375</v>
      </c>
      <c r="S122" s="153" t="s">
        <v>78</v>
      </c>
      <c r="T122" s="154" t="str">
        <f t="shared" si="86"/>
        <v>9:00 AM SHS</v>
      </c>
      <c r="U122" s="151" t="str" cm="1">
        <f t="array" ref="U122">IF(COUNTIF(X$9:X$108,X122)=2,IF(ISNA(_xlfn.IFS(MATCH(X122,X$1:X$108,0)&lt;24,"3rd/4th Boys",MATCH(X122,X$1:X$108,0)&lt;43,"3rd/4th Girls",MATCH(X122,X$1:X$108,0)&lt;62,"5th/6th Boys",MATCH(X122,X$1:X$108,0)&lt;81,"5th/6th Girls",MATCH(X122,X$1:X$108,0)&lt;100,"7th-9th Boys",MATCH(X122,X$1:X$108,0)&lt;109,"7th-9th Girls")),"",_xlfn.IFS(MATCH(X122,X$1:X$108,0)&lt;24,"3rd/4th Boys",MATCH(X122,X$1:X$108,0)&lt;43,"3rd/4th Girls",MATCH(X122,X$1:X$108,0)&lt;62,"5th/6th Boys",MATCH(X122,X$1:X$108,0)&lt;81,"5th/6th Girls",MATCH(X122,X$1:X$108,0)&lt;100,"7th-9th Boys",MATCH(X122,X$1:X$108,0)&lt;109,"7th-9th Girls")), "")</f>
        <v>3rd/4th Boys</v>
      </c>
      <c r="V122" s="152">
        <v>0.375</v>
      </c>
      <c r="W122" s="153" t="s">
        <v>78</v>
      </c>
      <c r="X122" s="154" t="str">
        <f t="shared" si="87"/>
        <v>9:00 AM SHS</v>
      </c>
      <c r="Y122" s="151" t="str" cm="1">
        <f t="array" ref="Y122">IF(COUNTIF(AB$9:AB$108,AB122)=2,IF(ISNA(_xlfn.IFS(MATCH(AB122,AB$1:AB$108,0)&lt;24,"3rd/4th Boys",MATCH(AB122,AB$1:AB$108,0)&lt;43,"3rd/4th Girls",MATCH(AB122,AB$1:AB$108,0)&lt;62,"5th/6th Boys",MATCH(AB122,AB$1:AB$108,0)&lt;81,"5th/6th Girls",MATCH(AB122,AB$1:AB$108,0)&lt;100,"7th-9th Boys",MATCH(AB122,AB$1:AB$108,0)&lt;109,"7th-9th Girls")),"",_xlfn.IFS(MATCH(AB122,AB$1:AB$108,0)&lt;24,"3rd/4th Boys",MATCH(AB122,AB$1:AB$108,0)&lt;43,"3rd/4th Girls",MATCH(AB122,AB$1:AB$108,0)&lt;62,"5th/6th Boys",MATCH(AB122,AB$1:AB$108,0)&lt;81,"5th/6th Girls",MATCH(AB122,AB$1:AB$108,0)&lt;100,"7th-9th Boys",MATCH(AB122,AB$1:AB$108,0)&lt;109,"7th-9th Girls")), "")</f>
        <v>3rd/4th Girls</v>
      </c>
      <c r="Z122" s="152">
        <v>0.375</v>
      </c>
      <c r="AA122" s="153" t="s">
        <v>78</v>
      </c>
      <c r="AB122" s="154" t="str">
        <f t="shared" si="88"/>
        <v>9:00 AM SHS</v>
      </c>
      <c r="AC122" s="151" t="str" cm="1">
        <f t="array" ref="AC122">IF(COUNTIF(AF$9:AF$108,AF122)=2,IF(ISNA(_xlfn.IFS(MATCH(AF122,AF$1:AF$108,0)&lt;24,"3rd/4th Boys",MATCH(AF122,AF$1:AF$108,0)&lt;43,"3rd/4th Girls",MATCH(AF122,AF$1:AF$108,0)&lt;62,"5th/6th Boys",MATCH(AF122,AF$1:AF$108,0)&lt;81,"5th/6th Girls",MATCH(AF122,AF$1:AF$108,0)&lt;100,"7th-9th Boys",MATCH(AF122,AF$1:AF$108,0)&lt;109,"7th-9th Girls")),"",_xlfn.IFS(MATCH(AF122,AF$1:AF$108,0)&lt;24,"3rd/4th Boys",MATCH(AF122,AF$1:AF$108,0)&lt;43,"3rd/4th Girls",MATCH(AF122,AF$1:AF$108,0)&lt;62,"5th/6th Boys",MATCH(AF122,AF$1:AF$108,0)&lt;81,"5th/6th Girls",MATCH(AF122,AF$1:AF$108,0)&lt;100,"7th-9th Boys",MATCH(AF122,AF$1:AF$108,0)&lt;109,"7th-9th Girls")), "")</f>
        <v/>
      </c>
      <c r="AD122" s="152">
        <v>0.375</v>
      </c>
      <c r="AE122" s="153" t="s">
        <v>78</v>
      </c>
      <c r="AF122" s="155" t="str">
        <f t="shared" si="89"/>
        <v>9:00 AM SHS</v>
      </c>
      <c r="AG122" s="24"/>
      <c r="AH122"/>
      <c r="AI122"/>
      <c r="AJ122" s="24"/>
      <c r="AK122" s="24"/>
      <c r="AL122" s="24"/>
      <c r="AM122" s="24"/>
      <c r="AN122" s="24"/>
      <c r="AO122" s="24"/>
      <c r="AP122" s="24"/>
      <c r="AQ122" s="24"/>
      <c r="AR122" s="24"/>
      <c r="AS122" s="24"/>
      <c r="AY122"/>
      <c r="AZ122" s="24"/>
      <c r="BA122" s="24"/>
      <c r="BB122"/>
      <c r="BC122"/>
    </row>
    <row r="123" spans="1:55" s="14" customFormat="1" x14ac:dyDescent="0.3">
      <c r="A123" s="150" t="str" cm="1">
        <f t="array" ref="A123">IF(ISNA(_xlfn.IFS(MATCH(D123,D$1:D$108,0)&lt;24,"3rd/4th Boys",MATCH(D123,D$1:D$108,0)&lt;43,"3rd/4th Girls",MATCH(D123,D$1:D$108,0)&lt;62,"5th/6th Boys",MATCH(D123,D$1:D$108,0)&lt;81,"5th/6th Girls",MATCH(D123,D$1:D$108,0)&lt;100,"7th-9th Boys",MATCH(D123,D$1:D$108,0)&lt;109,"7th-9th Girls")),"",_xlfn.IFS(MATCH(D123,D$1:D$108,0)&lt;24,"3rd/4th Boys",MATCH(D123,D$1:D$108,0)&lt;43,"3rd/4th Girls",MATCH(D123,D$1:D$108,0)&lt;62,"5th/6th Boys",MATCH(D123,D$1:D$108,0)&lt;81,"5th/6th Girls",MATCH(D123,D$1:D$108,0)&lt;100,"7th-9th Boys",MATCH(D123,D$1:D$108,0)&lt;109,"7th-9th Girls"))</f>
        <v/>
      </c>
      <c r="B123" s="152">
        <v>0.42708333333333331</v>
      </c>
      <c r="C123" s="153" t="s">
        <v>78</v>
      </c>
      <c r="D123" s="154" t="str">
        <f t="shared" si="83"/>
        <v>10:15 AM SHS</v>
      </c>
      <c r="E123" s="151" t="str" cm="1">
        <f t="array" ref="E123">IF(ISNA(_xlfn.IFS(MATCH(H123,H$1:H$108,0)&lt;24,"3rd/4th Boys",MATCH(H123,H$1:H$108,0)&lt;43,"3rd/4th Girls",MATCH(H123,H$1:H$108,0)&lt;62,"5th/6th Boys",MATCH(H123,H$1:H$108,0)&lt;81,"5th/6th Girls",MATCH(H123,H$1:H$108,0)&lt;100,"7th-9th Boys",MATCH(H123,H$1:H$108,0)&lt;109,"7th-9th Girls")),"",_xlfn.IFS(MATCH(H123,H$1:H$108,0)&lt;24,"3rd/4th Boys",MATCH(H123,H$1:H$108,0)&lt;43,"3rd/4th Girls",MATCH(H123,H$1:H$108,0)&lt;62,"5th/6th Boys",MATCH(H123,H$1:H$108,0)&lt;81,"5th/6th Girls",MATCH(H123,H$1:H$108,0)&lt;100,"7th-9th Boys",MATCH(H123,H$1:H$108,0)&lt;109,"7th-9th Girls"))</f>
        <v>3rd/4th Boys</v>
      </c>
      <c r="F123" s="152">
        <v>0.42708333333333331</v>
      </c>
      <c r="G123" s="153" t="s">
        <v>78</v>
      </c>
      <c r="H123" s="154" t="str">
        <f t="shared" si="90"/>
        <v>10:15 AM SHS</v>
      </c>
      <c r="I123" s="151" t="str" cm="1">
        <f t="array" ref="I123">IF(ISNA(_xlfn.IFS(MATCH(L123,L$1:L$108,0)&lt;24,"3rd/4th Boys",MATCH(L123,L$1:L$108,0)&lt;43,"3rd/4th Girls",MATCH(L123,L$1:L$108,0)&lt;62,"5th/6th Boys",MATCH(L123,L$1:L$108,0)&lt;81,"5th/6th Girls",MATCH(L123,L$1:L$108,0)&lt;100,"7th-9th Boys",MATCH(L123,L$1:L$108,0)&lt;109,"7th-9th Girls")),"",_xlfn.IFS(MATCH(L123,L$1:L$108,0)&lt;24,"3rd/4th Boys",MATCH(L123,L$1:L$108,0)&lt;43,"3rd/4th Girls",MATCH(L123,L$1:L$108,0)&lt;62,"5th/6th Boys",MATCH(L123,L$1:L$108,0)&lt;81,"5th/6th Girls",MATCH(L123,L$1:L$108,0)&lt;100,"7th-9th Boys",MATCH(L123,L$1:L$108,0)&lt;109,"7th-9th Girls"))</f>
        <v>3rd/4th Boys</v>
      </c>
      <c r="J123" s="152">
        <v>0.42708333333333331</v>
      </c>
      <c r="K123" s="153" t="s">
        <v>78</v>
      </c>
      <c r="L123" s="154" t="str">
        <f t="shared" si="84"/>
        <v>10:15 AM SHS</v>
      </c>
      <c r="M123" s="150" t="str" cm="1">
        <f t="array" ref="M123">IF(ISNA(_xlfn.IFS(MATCH(P123,P$1:P$108,0)&lt;24,"3rd/4th Boys",MATCH(P123,P$1:P$108,0)&lt;43,"3rd/4th Girls",MATCH(P123,P$1:P$108,0)&lt;62,"5th/6th Boys",MATCH(P123,P$1:P$108,0)&lt;81,"5th/6th Girls",MATCH(P123,P$1:P$108,0)&lt;100,"7th-9th Boys",MATCH(P123,P$1:P$108,0)&lt;109,"7th-9th Girls")),"",_xlfn.IFS(MATCH(P123,P$1:P$108,0)&lt;24,"3rd/4th Boys",MATCH(P123,P$1:P$108,0)&lt;43,"3rd/4th Girls",MATCH(P123,P$1:P$108,0)&lt;62,"5th/6th Boys",MATCH(P123,P$1:P$108,0)&lt;81,"5th/6th Girls",MATCH(P123,P$1:P$108,0)&lt;100,"7th-9th Boys",MATCH(P123,P$1:P$108,0)&lt;109,"7th-9th Girls"))</f>
        <v/>
      </c>
      <c r="N123" s="152">
        <v>0.42708333333333331</v>
      </c>
      <c r="O123" s="153" t="s">
        <v>78</v>
      </c>
      <c r="P123" s="154" t="str">
        <f t="shared" si="85"/>
        <v>10:15 AM SHS</v>
      </c>
      <c r="Q123" s="151" t="str" cm="1">
        <f t="array" ref="Q123">IF(ISNA(_xlfn.IFS(MATCH(T123,T$1:T$108,0)&lt;24,"3rd/4th Boys",MATCH(T123,T$1:T$108,0)&lt;43,"3rd/4th Girls",MATCH(T123,T$1:T$108,0)&lt;62,"5th/6th Boys",MATCH(T123,T$1:T$108,0)&lt;81,"5th/6th Girls",MATCH(T123,T$1:T$108,0)&lt;100,"7th-9th Boys",MATCH(T123,T$1:T$108,0)&lt;109,"7th-9th Girls")),"",_xlfn.IFS(MATCH(T123,T$1:T$108,0)&lt;24,"3rd/4th Boys",MATCH(T123,T$1:T$108,0)&lt;43,"3rd/4th Girls",MATCH(T123,T$1:T$108,0)&lt;62,"5th/6th Boys",MATCH(T123,T$1:T$108,0)&lt;81,"5th/6th Girls",MATCH(T123,T$1:T$108,0)&lt;100,"7th-9th Boys",MATCH(T123,T$1:T$108,0)&lt;109,"7th-9th Girls"))</f>
        <v>3rd/4th Boys</v>
      </c>
      <c r="R123" s="152">
        <v>0.42708333333333331</v>
      </c>
      <c r="S123" s="153" t="s">
        <v>78</v>
      </c>
      <c r="T123" s="154" t="str">
        <f t="shared" si="86"/>
        <v>10:15 AM SHS</v>
      </c>
      <c r="U123" s="151" t="str" cm="1">
        <f t="array" ref="U123">IF(ISNA(_xlfn.IFS(MATCH(X123,X$1:X$108,0)&lt;24,"3rd/4th Boys",MATCH(X123,X$1:X$108,0)&lt;43,"3rd/4th Girls",MATCH(X123,X$1:X$108,0)&lt;62,"5th/6th Boys",MATCH(X123,X$1:X$108,0)&lt;81,"5th/6th Girls",MATCH(X123,X$1:X$108,0)&lt;100,"7th-9th Boys",MATCH(X123,X$1:X$108,0)&lt;109,"7th-9th Girls")),"",_xlfn.IFS(MATCH(X123,X$1:X$108,0)&lt;24,"3rd/4th Boys",MATCH(X123,X$1:X$108,0)&lt;43,"3rd/4th Girls",MATCH(X123,X$1:X$108,0)&lt;62,"5th/6th Boys",MATCH(X123,X$1:X$108,0)&lt;81,"5th/6th Girls",MATCH(X123,X$1:X$108,0)&lt;100,"7th-9th Boys",MATCH(X123,X$1:X$108,0)&lt;109,"7th-9th Girls"))</f>
        <v>3rd/4th Boys</v>
      </c>
      <c r="V123" s="152">
        <v>0.42708333333333331</v>
      </c>
      <c r="W123" s="153" t="s">
        <v>78</v>
      </c>
      <c r="X123" s="154" t="str">
        <f t="shared" si="87"/>
        <v>10:15 AM SHS</v>
      </c>
      <c r="Y123" s="151" t="str" cm="1">
        <f t="array" ref="Y123">IF(ISNA(_xlfn.IFS(MATCH(AB123,AB$1:AB$108,0)&lt;24,"3rd/4th Boys",MATCH(AB123,AB$1:AB$108,0)&lt;43,"3rd/4th Girls",MATCH(AB123,AB$1:AB$108,0)&lt;62,"5th/6th Boys",MATCH(AB123,AB$1:AB$108,0)&lt;81,"5th/6th Girls",MATCH(AB123,AB$1:AB$108,0)&lt;100,"7th-9th Boys",MATCH(AB123,AB$1:AB$108,0)&lt;109,"7th-9th Girls")),"",_xlfn.IFS(MATCH(AB123,AB$1:AB$108,0)&lt;24,"3rd/4th Boys",MATCH(AB123,AB$1:AB$108,0)&lt;43,"3rd/4th Girls",MATCH(AB123,AB$1:AB$108,0)&lt;62,"5th/6th Boys",MATCH(AB123,AB$1:AB$108,0)&lt;81,"5th/6th Girls",MATCH(AB123,AB$1:AB$108,0)&lt;100,"7th-9th Boys",MATCH(AB123,AB$1:AB$108,0)&lt;109,"7th-9th Girls"))</f>
        <v>3rd/4th Boys</v>
      </c>
      <c r="Z123" s="152">
        <v>0.42708333333333331</v>
      </c>
      <c r="AA123" s="153" t="s">
        <v>78</v>
      </c>
      <c r="AB123" s="154" t="str">
        <f t="shared" si="88"/>
        <v>10:15 AM SHS</v>
      </c>
      <c r="AC123" s="151" t="str" cm="1">
        <f t="array" ref="AC123">IF(ISNA(_xlfn.IFS(MATCH(AF123,AF$1:AF$108,0)&lt;24,"3rd/4th Boys",MATCH(AF123,AF$1:AF$108,0)&lt;43,"3rd/4th Girls",MATCH(AF123,AF$1:AF$108,0)&lt;62,"5th/6th Boys",MATCH(AF123,AF$1:AF$108,0)&lt;81,"5th/6th Girls",MATCH(AF123,AF$1:AF$108,0)&lt;100,"7th-9th Boys",MATCH(AF123,AF$1:AF$108,0)&lt;109,"7th-9th Girls")),"",_xlfn.IFS(MATCH(AF123,AF$1:AF$108,0)&lt;24,"3rd/4th Boys",MATCH(AF123,AF$1:AF$108,0)&lt;43,"3rd/4th Girls",MATCH(AF123,AF$1:AF$108,0)&lt;62,"5th/6th Boys",MATCH(AF123,AF$1:AF$108,0)&lt;81,"5th/6th Girls",MATCH(AF123,AF$1:AF$108,0)&lt;100,"7th-9th Boys",MATCH(AF123,AF$1:AF$108,0)&lt;109,"7th-9th Girls"))</f>
        <v/>
      </c>
      <c r="AD123" s="152">
        <v>0.42708333333333331</v>
      </c>
      <c r="AE123" s="153" t="s">
        <v>78</v>
      </c>
      <c r="AF123" s="155" t="str">
        <f t="shared" si="89"/>
        <v>10:15 AM SHS</v>
      </c>
      <c r="AG123" s="24"/>
      <c r="AH123"/>
      <c r="AI123"/>
      <c r="AJ123" s="24"/>
      <c r="AK123" s="24"/>
      <c r="AL123" s="24"/>
      <c r="AM123" s="24"/>
      <c r="AN123" s="24"/>
      <c r="AO123" s="24"/>
      <c r="AP123" s="24"/>
      <c r="AQ123" s="24"/>
      <c r="AR123" s="24"/>
      <c r="AS123" s="24"/>
      <c r="AY123"/>
      <c r="AZ123" s="24"/>
      <c r="BA123" s="24"/>
      <c r="BB123"/>
      <c r="BC123"/>
    </row>
    <row r="124" spans="1:55" s="14" customFormat="1" x14ac:dyDescent="0.3">
      <c r="A124" s="150" t="str" cm="1">
        <f t="array" ref="A124">IF(COUNTIF(D$9:D$108,D124)=2,IF(ISNA(_xlfn.IFS(MATCH(D124,D$1:D$108,0)&lt;24,"3rd/4th Boys",MATCH(D124,D$1:D$108,0)&lt;43,"3rd/4th Girls",MATCH(D124,D$1:D$108,0)&lt;62,"5th/6th Boys",MATCH(D124,D$1:D$108,0)&lt;81,"5th/6th Girls",MATCH(D124,D$1:D$108,0)&lt;100,"7th-9th Boys",MATCH(D124,D$1:D$108,0)&lt;109,"7th-9th Girls")),"",_xlfn.IFS(MATCH(D124,D$1:D$108,0)&lt;24,"3rd/4th Boys",MATCH(D124,D$1:D$108,0)&lt;43,"3rd/4th Girls",MATCH(D124,D$1:D$108,0)&lt;62,"5th/6th Boys",MATCH(D124,D$1:D$108,0)&lt;81,"5th/6th Girls",MATCH(D124,D$1:D$108,0)&lt;100,"7th-9th Boys",MATCH(D124,D$1:D$108,0)&lt;109,"7th-9th Girls")), "")</f>
        <v/>
      </c>
      <c r="B124" s="152">
        <v>0.42708333333333331</v>
      </c>
      <c r="C124" s="153" t="s">
        <v>78</v>
      </c>
      <c r="D124" s="154" t="str">
        <f t="shared" si="83"/>
        <v>10:15 AM SHS</v>
      </c>
      <c r="E124" s="151" t="str" cm="1">
        <f t="array" ref="E124">IF(COUNTIF(H$9:H$108,H124)=2,IF(ISNA(_xlfn.IFS(MATCH(H124,H$1:H$108,0)&lt;24,"3rd/4th Boys",MATCH(H124,H$1:H$108,0)&lt;43,"3rd/4th Girls",MATCH(H124,H$1:H$108,0)&lt;62,"5th/6th Boys",MATCH(H124,H$1:H$108,0)&lt;81,"5th/6th Girls",MATCH(H124,H$1:H$108,0)&lt;100,"7th-9th Boys",MATCH(H124,H$1:H$108,0)&lt;109,"7th-9th Girls")),"",_xlfn.IFS(MATCH(H124,H$1:H$108,0)&lt;24,"3rd/4th Boys",MATCH(H124,H$1:H$108,0)&lt;43,"3rd/4th Girls",MATCH(H124,H$1:H$108,0)&lt;62,"5th/6th Boys",MATCH(H124,H$1:H$108,0)&lt;81,"5th/6th Girls",MATCH(H124,H$1:H$108,0)&lt;100,"7th-9th Boys",MATCH(H124,H$1:H$108,0)&lt;109,"7th-9th Girls")), "")</f>
        <v>3rd/4th Boys</v>
      </c>
      <c r="F124" s="152">
        <v>0.42708333333333331</v>
      </c>
      <c r="G124" s="153" t="s">
        <v>78</v>
      </c>
      <c r="H124" s="154" t="str">
        <f t="shared" si="90"/>
        <v>10:15 AM SHS</v>
      </c>
      <c r="I124" s="151" t="str" cm="1">
        <f t="array" ref="I124">IF(COUNTIF(L$9:L$108,L124)=2,IF(ISNA(_xlfn.IFS(MATCH(L124,L$1:L$108,0)&lt;24,"3rd/4th Boys",MATCH(L124,L$1:L$108,0)&lt;43,"3rd/4th Girls",MATCH(L124,L$1:L$108,0)&lt;62,"5th/6th Boys",MATCH(L124,L$1:L$108,0)&lt;81,"5th/6th Girls",MATCH(L124,L$1:L$108,0)&lt;100,"7th-9th Boys",MATCH(L124,L$1:L$108,0)&lt;109,"7th-9th Girls")),"",_xlfn.IFS(MATCH(L124,L$1:L$108,0)&lt;24,"3rd/4th Boys",MATCH(L124,L$1:L$108,0)&lt;43,"3rd/4th Girls",MATCH(L124,L$1:L$108,0)&lt;62,"5th/6th Boys",MATCH(L124,L$1:L$108,0)&lt;81,"5th/6th Girls",MATCH(L124,L$1:L$108,0)&lt;100,"7th-9th Boys",MATCH(L124,L$1:L$108,0)&lt;109,"7th-9th Girls")), "")</f>
        <v>3rd/4th Boys</v>
      </c>
      <c r="J124" s="152">
        <v>0.42708333333333331</v>
      </c>
      <c r="K124" s="153" t="s">
        <v>78</v>
      </c>
      <c r="L124" s="154" t="str">
        <f t="shared" si="84"/>
        <v>10:15 AM SHS</v>
      </c>
      <c r="M124" s="150" t="str" cm="1">
        <f t="array" ref="M124">IF(COUNTIF(P$9:P$108,P124)=2,IF(ISNA(_xlfn.IFS(MATCH(P124,P$1:P$108,0)&lt;24,"3rd/4th Boys",MATCH(P124,P$1:P$108,0)&lt;43,"3rd/4th Girls",MATCH(P124,P$1:P$108,0)&lt;62,"5th/6th Boys",MATCH(P124,P$1:P$108,0)&lt;81,"5th/6th Girls",MATCH(P124,P$1:P$108,0)&lt;100,"7th-9th Boys",MATCH(P124,P$1:P$108,0)&lt;109,"7th-9th Girls")),"",_xlfn.IFS(MATCH(P124,P$1:P$108,0)&lt;24,"3rd/4th Boys",MATCH(P124,P$1:P$108,0)&lt;43,"3rd/4th Girls",MATCH(P124,P$1:P$108,0)&lt;62,"5th/6th Boys",MATCH(P124,P$1:P$108,0)&lt;81,"5th/6th Girls",MATCH(P124,P$1:P$108,0)&lt;100,"7th-9th Boys",MATCH(P124,P$1:P$108,0)&lt;109,"7th-9th Girls")), "")</f>
        <v/>
      </c>
      <c r="N124" s="152">
        <v>0.42708333333333331</v>
      </c>
      <c r="O124" s="153" t="s">
        <v>78</v>
      </c>
      <c r="P124" s="154" t="str">
        <f t="shared" si="85"/>
        <v>10:15 AM SHS</v>
      </c>
      <c r="Q124" s="151" t="str" cm="1">
        <f t="array" ref="Q124">IF(COUNTIF(T$9:T$108,T124)=2,IF(ISNA(_xlfn.IFS(MATCH(T124,T$1:T$108,0)&lt;24,"3rd/4th Boys",MATCH(T124,T$1:T$108,0)&lt;43,"3rd/4th Girls",MATCH(T124,T$1:T$108,0)&lt;62,"5th/6th Boys",MATCH(T124,T$1:T$108,0)&lt;81,"5th/6th Girls",MATCH(T124,T$1:T$108,0)&lt;100,"7th-9th Boys",MATCH(T124,T$1:T$108,0)&lt;109,"7th-9th Girls")),"",_xlfn.IFS(MATCH(T124,T$1:T$108,0)&lt;24,"3rd/4th Boys",MATCH(T124,T$1:T$108,0)&lt;43,"3rd/4th Girls",MATCH(T124,T$1:T$108,0)&lt;62,"5th/6th Boys",MATCH(T124,T$1:T$108,0)&lt;81,"5th/6th Girls",MATCH(T124,T$1:T$108,0)&lt;100,"7th-9th Boys",MATCH(T124,T$1:T$108,0)&lt;109,"7th-9th Girls")), "")</f>
        <v>3rd/4th Boys</v>
      </c>
      <c r="R124" s="152">
        <v>0.42708333333333331</v>
      </c>
      <c r="S124" s="153" t="s">
        <v>78</v>
      </c>
      <c r="T124" s="154" t="str">
        <f t="shared" si="86"/>
        <v>10:15 AM SHS</v>
      </c>
      <c r="U124" s="151" t="str" cm="1">
        <f t="array" ref="U124">IF(COUNTIF(X$9:X$108,X124)=2,IF(ISNA(_xlfn.IFS(MATCH(X124,X$1:X$108,0)&lt;24,"3rd/4th Boys",MATCH(X124,X$1:X$108,0)&lt;43,"3rd/4th Girls",MATCH(X124,X$1:X$108,0)&lt;62,"5th/6th Boys",MATCH(X124,X$1:X$108,0)&lt;81,"5th/6th Girls",MATCH(X124,X$1:X$108,0)&lt;100,"7th-9th Boys",MATCH(X124,X$1:X$108,0)&lt;109,"7th-9th Girls")),"",_xlfn.IFS(MATCH(X124,X$1:X$108,0)&lt;24,"3rd/4th Boys",MATCH(X124,X$1:X$108,0)&lt;43,"3rd/4th Girls",MATCH(X124,X$1:X$108,0)&lt;62,"5th/6th Boys",MATCH(X124,X$1:X$108,0)&lt;81,"5th/6th Girls",MATCH(X124,X$1:X$108,0)&lt;100,"7th-9th Boys",MATCH(X124,X$1:X$108,0)&lt;109,"7th-9th Girls")), "")</f>
        <v>3rd/4th Boys</v>
      </c>
      <c r="V124" s="152">
        <v>0.42708333333333331</v>
      </c>
      <c r="W124" s="153" t="s">
        <v>78</v>
      </c>
      <c r="X124" s="154" t="str">
        <f t="shared" si="87"/>
        <v>10:15 AM SHS</v>
      </c>
      <c r="Y124" s="151" t="str" cm="1">
        <f t="array" ref="Y124">IF(COUNTIF(AB$9:AB$108,AB124)=2,IF(ISNA(_xlfn.IFS(MATCH(AB124,AB$1:AB$108,0)&lt;24,"3rd/4th Boys",MATCH(AB124,AB$1:AB$108,0)&lt;43,"3rd/4th Girls",MATCH(AB124,AB$1:AB$108,0)&lt;62,"5th/6th Boys",MATCH(AB124,AB$1:AB$108,0)&lt;81,"5th/6th Girls",MATCH(AB124,AB$1:AB$108,0)&lt;100,"7th-9th Boys",MATCH(AB124,AB$1:AB$108,0)&lt;109,"7th-9th Girls")),"",_xlfn.IFS(MATCH(AB124,AB$1:AB$108,0)&lt;24,"3rd/4th Boys",MATCH(AB124,AB$1:AB$108,0)&lt;43,"3rd/4th Girls",MATCH(AB124,AB$1:AB$108,0)&lt;62,"5th/6th Boys",MATCH(AB124,AB$1:AB$108,0)&lt;81,"5th/6th Girls",MATCH(AB124,AB$1:AB$108,0)&lt;100,"7th-9th Boys",MATCH(AB124,AB$1:AB$108,0)&lt;109,"7th-9th Girls")), "")</f>
        <v>3rd/4th Boys</v>
      </c>
      <c r="Z124" s="152">
        <v>0.42708333333333331</v>
      </c>
      <c r="AA124" s="153" t="s">
        <v>78</v>
      </c>
      <c r="AB124" s="154" t="str">
        <f t="shared" si="88"/>
        <v>10:15 AM SHS</v>
      </c>
      <c r="AC124" s="151" t="str" cm="1">
        <f t="array" ref="AC124">IF(COUNTIF(AF$9:AF$108,AF124)=2,IF(ISNA(_xlfn.IFS(MATCH(AF124,AF$1:AF$108,0)&lt;24,"3rd/4th Boys",MATCH(AF124,AF$1:AF$108,0)&lt;43,"3rd/4th Girls",MATCH(AF124,AF$1:AF$108,0)&lt;62,"5th/6th Boys",MATCH(AF124,AF$1:AF$108,0)&lt;81,"5th/6th Girls",MATCH(AF124,AF$1:AF$108,0)&lt;100,"7th-9th Boys",MATCH(AF124,AF$1:AF$108,0)&lt;109,"7th-9th Girls")),"",_xlfn.IFS(MATCH(AF124,AF$1:AF$108,0)&lt;24,"3rd/4th Boys",MATCH(AF124,AF$1:AF$108,0)&lt;43,"3rd/4th Girls",MATCH(AF124,AF$1:AF$108,0)&lt;62,"5th/6th Boys",MATCH(AF124,AF$1:AF$108,0)&lt;81,"5th/6th Girls",MATCH(AF124,AF$1:AF$108,0)&lt;100,"7th-9th Boys",MATCH(AF124,AF$1:AF$108,0)&lt;109,"7th-9th Girls")), "")</f>
        <v/>
      </c>
      <c r="AD124" s="152">
        <v>0.42708333333333331</v>
      </c>
      <c r="AE124" s="153" t="s">
        <v>78</v>
      </c>
      <c r="AF124" s="155" t="str">
        <f t="shared" si="89"/>
        <v>10:15 AM SHS</v>
      </c>
      <c r="AG124" s="24"/>
      <c r="AH124"/>
      <c r="AI124"/>
      <c r="AJ124" s="24"/>
      <c r="AK124" s="24"/>
      <c r="AL124" s="24"/>
      <c r="AM124" s="24"/>
      <c r="AN124" s="24"/>
      <c r="AO124" s="24"/>
      <c r="AP124" s="24"/>
      <c r="AQ124" s="24"/>
      <c r="AR124" s="24"/>
      <c r="AS124" s="24"/>
      <c r="AY124"/>
      <c r="AZ124" s="24"/>
      <c r="BA124" s="24"/>
      <c r="BB124"/>
      <c r="BC124"/>
    </row>
    <row r="125" spans="1:55" s="14" customFormat="1" x14ac:dyDescent="0.3">
      <c r="A125" s="150" t="str" cm="1">
        <f t="array" ref="A125">IF(ISNA(_xlfn.IFS(MATCH(D125,D$1:D$108,0)&lt;24,"3rd/4th Boys",MATCH(D125,D$1:D$108,0)&lt;43,"3rd/4th Girls",MATCH(D125,D$1:D$108,0)&lt;62,"5th/6th Boys",MATCH(D125,D$1:D$108,0)&lt;81,"5th/6th Girls",MATCH(D125,D$1:D$108,0)&lt;100,"7th-9th Boys",MATCH(D125,D$1:D$108,0)&lt;109,"7th-9th Girls")),"",_xlfn.IFS(MATCH(D125,D$1:D$108,0)&lt;24,"3rd/4th Boys",MATCH(D125,D$1:D$108,0)&lt;43,"3rd/4th Girls",MATCH(D125,D$1:D$108,0)&lt;62,"5th/6th Boys",MATCH(D125,D$1:D$108,0)&lt;81,"5th/6th Girls",MATCH(D125,D$1:D$108,0)&lt;100,"7th-9th Boys",MATCH(D125,D$1:D$108,0)&lt;109,"7th-9th Girls"))</f>
        <v/>
      </c>
      <c r="B125" s="152">
        <v>0.47916666666666669</v>
      </c>
      <c r="C125" s="153" t="s">
        <v>78</v>
      </c>
      <c r="D125" s="154" t="str">
        <f t="shared" si="83"/>
        <v>11:30 AM SHS</v>
      </c>
      <c r="E125" s="151" t="str" cm="1">
        <f t="array" ref="E125">IF(ISNA(_xlfn.IFS(MATCH(H125,H$1:H$108,0)&lt;24,"3rd/4th Boys",MATCH(H125,H$1:H$108,0)&lt;43,"3rd/4th Girls",MATCH(H125,H$1:H$108,0)&lt;62,"5th/6th Boys",MATCH(H125,H$1:H$108,0)&lt;81,"5th/6th Girls",MATCH(H125,H$1:H$108,0)&lt;100,"7th-9th Boys",MATCH(H125,H$1:H$108,0)&lt;109,"7th-9th Girls")),"",_xlfn.IFS(MATCH(H125,H$1:H$108,0)&lt;24,"3rd/4th Boys",MATCH(H125,H$1:H$108,0)&lt;43,"3rd/4th Girls",MATCH(H125,H$1:H$108,0)&lt;62,"5th/6th Boys",MATCH(H125,H$1:H$108,0)&lt;81,"5th/6th Girls",MATCH(H125,H$1:H$108,0)&lt;100,"7th-9th Boys",MATCH(H125,H$1:H$108,0)&lt;109,"7th-9th Girls"))</f>
        <v>3rd/4th Boys</v>
      </c>
      <c r="F125" s="152">
        <v>0.47916666666666669</v>
      </c>
      <c r="G125" s="153" t="s">
        <v>78</v>
      </c>
      <c r="H125" s="154" t="str">
        <f t="shared" si="90"/>
        <v>11:30 AM SHS</v>
      </c>
      <c r="I125" s="151" t="str" cm="1">
        <f t="array" ref="I125">IF(ISNA(_xlfn.IFS(MATCH(L125,L$1:L$108,0)&lt;24,"3rd/4th Boys",MATCH(L125,L$1:L$108,0)&lt;43,"3rd/4th Girls",MATCH(L125,L$1:L$108,0)&lt;62,"5th/6th Boys",MATCH(L125,L$1:L$108,0)&lt;81,"5th/6th Girls",MATCH(L125,L$1:L$108,0)&lt;100,"7th-9th Boys",MATCH(L125,L$1:L$108,0)&lt;109,"7th-9th Girls")),"",_xlfn.IFS(MATCH(L125,L$1:L$108,0)&lt;24,"3rd/4th Boys",MATCH(L125,L$1:L$108,0)&lt;43,"3rd/4th Girls",MATCH(L125,L$1:L$108,0)&lt;62,"5th/6th Boys",MATCH(L125,L$1:L$108,0)&lt;81,"5th/6th Girls",MATCH(L125,L$1:L$108,0)&lt;100,"7th-9th Boys",MATCH(L125,L$1:L$108,0)&lt;109,"7th-9th Girls"))</f>
        <v>3rd/4th Girls</v>
      </c>
      <c r="J125" s="152">
        <v>0.47916666666666669</v>
      </c>
      <c r="K125" s="153" t="s">
        <v>78</v>
      </c>
      <c r="L125" s="154" t="str">
        <f t="shared" si="84"/>
        <v>11:30 AM SHS</v>
      </c>
      <c r="M125" s="150" t="str" cm="1">
        <f t="array" ref="M125">IF(ISNA(_xlfn.IFS(MATCH(P125,P$1:P$108,0)&lt;24,"3rd/4th Boys",MATCH(P125,P$1:P$108,0)&lt;43,"3rd/4th Girls",MATCH(P125,P$1:P$108,0)&lt;62,"5th/6th Boys",MATCH(P125,P$1:P$108,0)&lt;81,"5th/6th Girls",MATCH(P125,P$1:P$108,0)&lt;100,"7th-9th Boys",MATCH(P125,P$1:P$108,0)&lt;109,"7th-9th Girls")),"",_xlfn.IFS(MATCH(P125,P$1:P$108,0)&lt;24,"3rd/4th Boys",MATCH(P125,P$1:P$108,0)&lt;43,"3rd/4th Girls",MATCH(P125,P$1:P$108,0)&lt;62,"5th/6th Boys",MATCH(P125,P$1:P$108,0)&lt;81,"5th/6th Girls",MATCH(P125,P$1:P$108,0)&lt;100,"7th-9th Boys",MATCH(P125,P$1:P$108,0)&lt;109,"7th-9th Girls"))</f>
        <v/>
      </c>
      <c r="N125" s="152">
        <v>0.47916666666666669</v>
      </c>
      <c r="O125" s="153" t="s">
        <v>78</v>
      </c>
      <c r="P125" s="154" t="str">
        <f t="shared" si="85"/>
        <v>11:30 AM SHS</v>
      </c>
      <c r="Q125" s="151" t="str" cm="1">
        <f t="array" ref="Q125">IF(ISNA(_xlfn.IFS(MATCH(T125,T$1:T$108,0)&lt;24,"3rd/4th Boys",MATCH(T125,T$1:T$108,0)&lt;43,"3rd/4th Girls",MATCH(T125,T$1:T$108,0)&lt;62,"5th/6th Boys",MATCH(T125,T$1:T$108,0)&lt;81,"5th/6th Girls",MATCH(T125,T$1:T$108,0)&lt;100,"7th-9th Boys",MATCH(T125,T$1:T$108,0)&lt;109,"7th-9th Girls")),"",_xlfn.IFS(MATCH(T125,T$1:T$108,0)&lt;24,"3rd/4th Boys",MATCH(T125,T$1:T$108,0)&lt;43,"3rd/4th Girls",MATCH(T125,T$1:T$108,0)&lt;62,"5th/6th Boys",MATCH(T125,T$1:T$108,0)&lt;81,"5th/6th Girls",MATCH(T125,T$1:T$108,0)&lt;100,"7th-9th Boys",MATCH(T125,T$1:T$108,0)&lt;109,"7th-9th Girls"))</f>
        <v>3rd/4th Girls</v>
      </c>
      <c r="R125" s="152">
        <v>0.47916666666666669</v>
      </c>
      <c r="S125" s="153" t="s">
        <v>78</v>
      </c>
      <c r="T125" s="154" t="str">
        <f t="shared" si="86"/>
        <v>11:30 AM SHS</v>
      </c>
      <c r="U125" s="151" t="str" cm="1">
        <f t="array" ref="U125">IF(ISNA(_xlfn.IFS(MATCH(X125,X$1:X$108,0)&lt;24,"3rd/4th Boys",MATCH(X125,X$1:X$108,0)&lt;43,"3rd/4th Girls",MATCH(X125,X$1:X$108,0)&lt;62,"5th/6th Boys",MATCH(X125,X$1:X$108,0)&lt;81,"5th/6th Girls",MATCH(X125,X$1:X$108,0)&lt;100,"7th-9th Boys",MATCH(X125,X$1:X$108,0)&lt;109,"7th-9th Girls")),"",_xlfn.IFS(MATCH(X125,X$1:X$108,0)&lt;24,"3rd/4th Boys",MATCH(X125,X$1:X$108,0)&lt;43,"3rd/4th Girls",MATCH(X125,X$1:X$108,0)&lt;62,"5th/6th Boys",MATCH(X125,X$1:X$108,0)&lt;81,"5th/6th Girls",MATCH(X125,X$1:X$108,0)&lt;100,"7th-9th Boys",MATCH(X125,X$1:X$108,0)&lt;109,"7th-9th Girls"))</f>
        <v>3rd/4th Girls</v>
      </c>
      <c r="V125" s="152">
        <v>0.47916666666666669</v>
      </c>
      <c r="W125" s="153" t="s">
        <v>78</v>
      </c>
      <c r="X125" s="154" t="str">
        <f t="shared" si="87"/>
        <v>11:30 AM SHS</v>
      </c>
      <c r="Y125" s="151" t="str" cm="1">
        <f t="array" ref="Y125">IF(ISNA(_xlfn.IFS(MATCH(AB125,AB$1:AB$108,0)&lt;24,"3rd/4th Boys",MATCH(AB125,AB$1:AB$108,0)&lt;43,"3rd/4th Girls",MATCH(AB125,AB$1:AB$108,0)&lt;62,"5th/6th Boys",MATCH(AB125,AB$1:AB$108,0)&lt;81,"5th/6th Girls",MATCH(AB125,AB$1:AB$108,0)&lt;100,"7th-9th Boys",MATCH(AB125,AB$1:AB$108,0)&lt;109,"7th-9th Girls")),"",_xlfn.IFS(MATCH(AB125,AB$1:AB$108,0)&lt;24,"3rd/4th Boys",MATCH(AB125,AB$1:AB$108,0)&lt;43,"3rd/4th Girls",MATCH(AB125,AB$1:AB$108,0)&lt;62,"5th/6th Boys",MATCH(AB125,AB$1:AB$108,0)&lt;81,"5th/6th Girls",MATCH(AB125,AB$1:AB$108,0)&lt;100,"7th-9th Boys",MATCH(AB125,AB$1:AB$108,0)&lt;109,"7th-9th Girls"))</f>
        <v>3rd/4th Boys</v>
      </c>
      <c r="Z125" s="152">
        <v>0.47916666666666669</v>
      </c>
      <c r="AA125" s="153" t="s">
        <v>78</v>
      </c>
      <c r="AB125" s="154" t="str">
        <f t="shared" si="88"/>
        <v>11:30 AM SHS</v>
      </c>
      <c r="AC125" s="151" t="str" cm="1">
        <f t="array" ref="AC125">IF(ISNA(_xlfn.IFS(MATCH(AF125,AF$1:AF$108,0)&lt;24,"3rd/4th Boys",MATCH(AF125,AF$1:AF$108,0)&lt;43,"3rd/4th Girls",MATCH(AF125,AF$1:AF$108,0)&lt;62,"5th/6th Boys",MATCH(AF125,AF$1:AF$108,0)&lt;81,"5th/6th Girls",MATCH(AF125,AF$1:AF$108,0)&lt;100,"7th-9th Boys",MATCH(AF125,AF$1:AF$108,0)&lt;109,"7th-9th Girls")),"",_xlfn.IFS(MATCH(AF125,AF$1:AF$108,0)&lt;24,"3rd/4th Boys",MATCH(AF125,AF$1:AF$108,0)&lt;43,"3rd/4th Girls",MATCH(AF125,AF$1:AF$108,0)&lt;62,"5th/6th Boys",MATCH(AF125,AF$1:AF$108,0)&lt;81,"5th/6th Girls",MATCH(AF125,AF$1:AF$108,0)&lt;100,"7th-9th Boys",MATCH(AF125,AF$1:AF$108,0)&lt;109,"7th-9th Girls"))</f>
        <v/>
      </c>
      <c r="AD125" s="152">
        <v>0.47916666666666669</v>
      </c>
      <c r="AE125" s="153" t="s">
        <v>78</v>
      </c>
      <c r="AF125" s="155" t="str">
        <f t="shared" si="89"/>
        <v>11:30 AM SHS</v>
      </c>
      <c r="AG125" s="24"/>
      <c r="AH125"/>
      <c r="AI125"/>
      <c r="AJ125" s="24"/>
      <c r="AK125" s="24"/>
      <c r="AL125" s="24"/>
      <c r="AM125" s="24"/>
      <c r="AN125" s="24"/>
      <c r="AO125" s="24"/>
      <c r="AP125" s="24"/>
      <c r="AQ125" s="24"/>
      <c r="AR125" s="24"/>
      <c r="AS125" s="24"/>
      <c r="AY125"/>
      <c r="AZ125" s="24"/>
      <c r="BA125" s="24"/>
      <c r="BB125"/>
      <c r="BC125"/>
    </row>
    <row r="126" spans="1:55" s="14" customFormat="1" x14ac:dyDescent="0.3">
      <c r="A126" s="150" t="str" cm="1">
        <f t="array" ref="A126">IF(COUNTIF(D$9:D$108,D126)=2,IF(ISNA(_xlfn.IFS(MATCH(D126,D$1:D$108,0)&lt;24,"3rd/4th Boys",MATCH(D126,D$1:D$108,0)&lt;43,"3rd/4th Girls",MATCH(D126,D$1:D$108,0)&lt;62,"5th/6th Boys",MATCH(D126,D$1:D$108,0)&lt;81,"5th/6th Girls",MATCH(D126,D$1:D$108,0)&lt;100,"7th-9th Boys",MATCH(D126,D$1:D$108,0)&lt;109,"7th-9th Girls")),"",_xlfn.IFS(MATCH(D126,D$1:D$108,0)&lt;24,"3rd/4th Boys",MATCH(D126,D$1:D$108,0)&lt;43,"3rd/4th Girls",MATCH(D126,D$1:D$108,0)&lt;62,"5th/6th Boys",MATCH(D126,D$1:D$108,0)&lt;81,"5th/6th Girls",MATCH(D126,D$1:D$108,0)&lt;100,"7th-9th Boys",MATCH(D126,D$1:D$108,0)&lt;109,"7th-9th Girls")), "")</f>
        <v/>
      </c>
      <c r="B126" s="152">
        <v>0.47916666666666669</v>
      </c>
      <c r="C126" s="153" t="s">
        <v>78</v>
      </c>
      <c r="D126" s="154" t="str">
        <f t="shared" si="83"/>
        <v>11:30 AM SHS</v>
      </c>
      <c r="E126" s="151" t="str" cm="1">
        <f t="array" ref="E126">IF(COUNTIF(H$9:H$108,H126)=2,IF(ISNA(_xlfn.IFS(MATCH(H126,H$1:H$108,0)&lt;24,"3rd/4th Boys",MATCH(H126,H$1:H$108,0)&lt;43,"3rd/4th Girls",MATCH(H126,H$1:H$108,0)&lt;62,"5th/6th Boys",MATCH(H126,H$1:H$108,0)&lt;81,"5th/6th Girls",MATCH(H126,H$1:H$108,0)&lt;100,"7th-9th Boys",MATCH(H126,H$1:H$108,0)&lt;109,"7th-9th Girls")),"",_xlfn.IFS(MATCH(H126,H$1:H$108,0)&lt;24,"3rd/4th Boys",MATCH(H126,H$1:H$108,0)&lt;43,"3rd/4th Girls",MATCH(H126,H$1:H$108,0)&lt;62,"5th/6th Boys",MATCH(H126,H$1:H$108,0)&lt;81,"5th/6th Girls",MATCH(H126,H$1:H$108,0)&lt;100,"7th-9th Boys",MATCH(H126,H$1:H$108,0)&lt;109,"7th-9th Girls")), "")</f>
        <v>3rd/4th Boys</v>
      </c>
      <c r="F126" s="152">
        <v>0.47916666666666669</v>
      </c>
      <c r="G126" s="153" t="s">
        <v>78</v>
      </c>
      <c r="H126" s="154" t="str">
        <f t="shared" si="90"/>
        <v>11:30 AM SHS</v>
      </c>
      <c r="I126" s="151" t="str" cm="1">
        <f t="array" ref="I126">IF(COUNTIF(L$9:L$108,L126)=2,IF(ISNA(_xlfn.IFS(MATCH(L126,L$1:L$108,0)&lt;24,"3rd/4th Boys",MATCH(L126,L$1:L$108,0)&lt;43,"3rd/4th Girls",MATCH(L126,L$1:L$108,0)&lt;62,"5th/6th Boys",MATCH(L126,L$1:L$108,0)&lt;81,"5th/6th Girls",MATCH(L126,L$1:L$108,0)&lt;100,"7th-9th Boys",MATCH(L126,L$1:L$108,0)&lt;109,"7th-9th Girls")),"",_xlfn.IFS(MATCH(L126,L$1:L$108,0)&lt;24,"3rd/4th Boys",MATCH(L126,L$1:L$108,0)&lt;43,"3rd/4th Girls",MATCH(L126,L$1:L$108,0)&lt;62,"5th/6th Boys",MATCH(L126,L$1:L$108,0)&lt;81,"5th/6th Girls",MATCH(L126,L$1:L$108,0)&lt;100,"7th-9th Boys",MATCH(L126,L$1:L$108,0)&lt;109,"7th-9th Girls")), "")</f>
        <v>3rd/4th Girls</v>
      </c>
      <c r="J126" s="152">
        <v>0.47916666666666669</v>
      </c>
      <c r="K126" s="153" t="s">
        <v>78</v>
      </c>
      <c r="L126" s="154" t="str">
        <f t="shared" si="84"/>
        <v>11:30 AM SHS</v>
      </c>
      <c r="M126" s="150" t="str" cm="1">
        <f t="array" ref="M126">IF(COUNTIF(P$9:P$108,P126)=2,IF(ISNA(_xlfn.IFS(MATCH(P126,P$1:P$108,0)&lt;24,"3rd/4th Boys",MATCH(P126,P$1:P$108,0)&lt;43,"3rd/4th Girls",MATCH(P126,P$1:P$108,0)&lt;62,"5th/6th Boys",MATCH(P126,P$1:P$108,0)&lt;81,"5th/6th Girls",MATCH(P126,P$1:P$108,0)&lt;100,"7th-9th Boys",MATCH(P126,P$1:P$108,0)&lt;109,"7th-9th Girls")),"",_xlfn.IFS(MATCH(P126,P$1:P$108,0)&lt;24,"3rd/4th Boys",MATCH(P126,P$1:P$108,0)&lt;43,"3rd/4th Girls",MATCH(P126,P$1:P$108,0)&lt;62,"5th/6th Boys",MATCH(P126,P$1:P$108,0)&lt;81,"5th/6th Girls",MATCH(P126,P$1:P$108,0)&lt;100,"7th-9th Boys",MATCH(P126,P$1:P$108,0)&lt;109,"7th-9th Girls")), "")</f>
        <v/>
      </c>
      <c r="N126" s="152">
        <v>0.47916666666666669</v>
      </c>
      <c r="O126" s="153" t="s">
        <v>78</v>
      </c>
      <c r="P126" s="154" t="str">
        <f t="shared" si="85"/>
        <v>11:30 AM SHS</v>
      </c>
      <c r="Q126" s="151" t="str" cm="1">
        <f t="array" ref="Q126">IF(COUNTIF(T$9:T$108,T126)=2,IF(ISNA(_xlfn.IFS(MATCH(T126,T$1:T$108,0)&lt;24,"3rd/4th Boys",MATCH(T126,T$1:T$108,0)&lt;43,"3rd/4th Girls",MATCH(T126,T$1:T$108,0)&lt;62,"5th/6th Boys",MATCH(T126,T$1:T$108,0)&lt;81,"5th/6th Girls",MATCH(T126,T$1:T$108,0)&lt;100,"7th-9th Boys",MATCH(T126,T$1:T$108,0)&lt;109,"7th-9th Girls")),"",_xlfn.IFS(MATCH(T126,T$1:T$108,0)&lt;24,"3rd/4th Boys",MATCH(T126,T$1:T$108,0)&lt;43,"3rd/4th Girls",MATCH(T126,T$1:T$108,0)&lt;62,"5th/6th Boys",MATCH(T126,T$1:T$108,0)&lt;81,"5th/6th Girls",MATCH(T126,T$1:T$108,0)&lt;100,"7th-9th Boys",MATCH(T126,T$1:T$108,0)&lt;109,"7th-9th Girls")), "")</f>
        <v/>
      </c>
      <c r="R126" s="152">
        <v>0.47916666666666669</v>
      </c>
      <c r="S126" s="153" t="s">
        <v>78</v>
      </c>
      <c r="T126" s="154" t="str">
        <f t="shared" si="86"/>
        <v>11:30 AM SHS</v>
      </c>
      <c r="U126" s="151" t="str" cm="1">
        <f t="array" ref="U126">IF(COUNTIF(X$9:X$108,X126)=2,IF(ISNA(_xlfn.IFS(MATCH(X126,X$1:X$108,0)&lt;24,"3rd/4th Boys",MATCH(X126,X$1:X$108,0)&lt;43,"3rd/4th Girls",MATCH(X126,X$1:X$108,0)&lt;62,"5th/6th Boys",MATCH(X126,X$1:X$108,0)&lt;81,"5th/6th Girls",MATCH(X126,X$1:X$108,0)&lt;100,"7th-9th Boys",MATCH(X126,X$1:X$108,0)&lt;109,"7th-9th Girls")),"",_xlfn.IFS(MATCH(X126,X$1:X$108,0)&lt;24,"3rd/4th Boys",MATCH(X126,X$1:X$108,0)&lt;43,"3rd/4th Girls",MATCH(X126,X$1:X$108,0)&lt;62,"5th/6th Boys",MATCH(X126,X$1:X$108,0)&lt;81,"5th/6th Girls",MATCH(X126,X$1:X$108,0)&lt;100,"7th-9th Boys",MATCH(X126,X$1:X$108,0)&lt;109,"7th-9th Girls")), "")</f>
        <v/>
      </c>
      <c r="V126" s="152">
        <v>0.47916666666666669</v>
      </c>
      <c r="W126" s="153" t="s">
        <v>78</v>
      </c>
      <c r="X126" s="154" t="str">
        <f t="shared" si="87"/>
        <v>11:30 AM SHS</v>
      </c>
      <c r="Y126" s="151" t="str" cm="1">
        <f t="array" ref="Y126">IF(COUNTIF(AB$9:AB$108,AB126)=2,IF(ISNA(_xlfn.IFS(MATCH(AB126,AB$1:AB$108,0)&lt;24,"3rd/4th Boys",MATCH(AB126,AB$1:AB$108,0)&lt;43,"3rd/4th Girls",MATCH(AB126,AB$1:AB$108,0)&lt;62,"5th/6th Boys",MATCH(AB126,AB$1:AB$108,0)&lt;81,"5th/6th Girls",MATCH(AB126,AB$1:AB$108,0)&lt;100,"7th-9th Boys",MATCH(AB126,AB$1:AB$108,0)&lt;109,"7th-9th Girls")),"",_xlfn.IFS(MATCH(AB126,AB$1:AB$108,0)&lt;24,"3rd/4th Boys",MATCH(AB126,AB$1:AB$108,0)&lt;43,"3rd/4th Girls",MATCH(AB126,AB$1:AB$108,0)&lt;62,"5th/6th Boys",MATCH(AB126,AB$1:AB$108,0)&lt;81,"5th/6th Girls",MATCH(AB126,AB$1:AB$108,0)&lt;100,"7th-9th Boys",MATCH(AB126,AB$1:AB$108,0)&lt;109,"7th-9th Girls")), "")</f>
        <v/>
      </c>
      <c r="Z126" s="152">
        <v>0.47916666666666669</v>
      </c>
      <c r="AA126" s="153" t="s">
        <v>78</v>
      </c>
      <c r="AB126" s="154" t="str">
        <f t="shared" si="88"/>
        <v>11:30 AM SHS</v>
      </c>
      <c r="AC126" s="151" t="str" cm="1">
        <f t="array" ref="AC126">IF(COUNTIF(AF$9:AF$108,AF126)=2,IF(ISNA(_xlfn.IFS(MATCH(AF126,AF$1:AF$108,0)&lt;24,"3rd/4th Boys",MATCH(AF126,AF$1:AF$108,0)&lt;43,"3rd/4th Girls",MATCH(AF126,AF$1:AF$108,0)&lt;62,"5th/6th Boys",MATCH(AF126,AF$1:AF$108,0)&lt;81,"5th/6th Girls",MATCH(AF126,AF$1:AF$108,0)&lt;100,"7th-9th Boys",MATCH(AF126,AF$1:AF$108,0)&lt;109,"7th-9th Girls")),"",_xlfn.IFS(MATCH(AF126,AF$1:AF$108,0)&lt;24,"3rd/4th Boys",MATCH(AF126,AF$1:AF$108,0)&lt;43,"3rd/4th Girls",MATCH(AF126,AF$1:AF$108,0)&lt;62,"5th/6th Boys",MATCH(AF126,AF$1:AF$108,0)&lt;81,"5th/6th Girls",MATCH(AF126,AF$1:AF$108,0)&lt;100,"7th-9th Boys",MATCH(AF126,AF$1:AF$108,0)&lt;109,"7th-9th Girls")), "")</f>
        <v/>
      </c>
      <c r="AD126" s="152">
        <v>0.47916666666666669</v>
      </c>
      <c r="AE126" s="153" t="s">
        <v>78</v>
      </c>
      <c r="AF126" s="155" t="str">
        <f t="shared" si="89"/>
        <v>11:30 AM SHS</v>
      </c>
      <c r="AG126" s="24"/>
      <c r="AH126"/>
      <c r="AI126"/>
      <c r="AJ126" s="24"/>
      <c r="AK126" s="24"/>
      <c r="AL126" s="24"/>
      <c r="AM126" s="24"/>
      <c r="AN126" s="24"/>
      <c r="AO126" s="24"/>
      <c r="AP126" s="24"/>
      <c r="AQ126" s="24"/>
      <c r="AR126" s="24"/>
      <c r="AS126" s="24"/>
      <c r="AY126"/>
      <c r="AZ126" s="24"/>
      <c r="BA126" s="24"/>
      <c r="BB126"/>
      <c r="BC126"/>
    </row>
    <row r="127" spans="1:55" s="14" customFormat="1" x14ac:dyDescent="0.3">
      <c r="A127" s="150" t="str" cm="1">
        <f t="array" ref="A127">IF(ISNA(_xlfn.IFS(MATCH(D127,D$1:D$108,0)&lt;24,"3rd/4th Boys",MATCH(D127,D$1:D$108,0)&lt;43,"3rd/4th Girls",MATCH(D127,D$1:D$108,0)&lt;62,"5th/6th Boys",MATCH(D127,D$1:D$108,0)&lt;81,"5th/6th Girls",MATCH(D127,D$1:D$108,0)&lt;100,"7th-9th Boys",MATCH(D127,D$1:D$108,0)&lt;109,"7th-9th Girls")),"",_xlfn.IFS(MATCH(D127,D$1:D$108,0)&lt;24,"3rd/4th Boys",MATCH(D127,D$1:D$108,0)&lt;43,"3rd/4th Girls",MATCH(D127,D$1:D$108,0)&lt;62,"5th/6th Boys",MATCH(D127,D$1:D$108,0)&lt;81,"5th/6th Girls",MATCH(D127,D$1:D$108,0)&lt;100,"7th-9th Boys",MATCH(D127,D$1:D$108,0)&lt;109,"7th-9th Girls"))</f>
        <v/>
      </c>
      <c r="B127" s="152">
        <v>0.53125</v>
      </c>
      <c r="C127" s="153" t="s">
        <v>78</v>
      </c>
      <c r="D127" s="154" t="str">
        <f t="shared" ref="D127:D128" si="91">TEXT(B127,"h:mm AM/PM")&amp;" "&amp;C127</f>
        <v>12:45 PM SHS</v>
      </c>
      <c r="E127" s="151" t="str" cm="1">
        <f t="array" ref="E127">IF(ISNA(_xlfn.IFS(MATCH(H127,H$1:H$108,0)&lt;24,"3rd/4th Boys",MATCH(H127,H$1:H$108,0)&lt;43,"3rd/4th Girls",MATCH(H127,H$1:H$108,0)&lt;62,"5th/6th Boys",MATCH(H127,H$1:H$108,0)&lt;81,"5th/6th Girls",MATCH(H127,H$1:H$108,0)&lt;100,"7th-9th Boys",MATCH(H127,H$1:H$108,0)&lt;109,"7th-9th Girls")),"",_xlfn.IFS(MATCH(H127,H$1:H$108,0)&lt;24,"3rd/4th Boys",MATCH(H127,H$1:H$108,0)&lt;43,"3rd/4th Girls",MATCH(H127,H$1:H$108,0)&lt;62,"5th/6th Boys",MATCH(H127,H$1:H$108,0)&lt;81,"5th/6th Girls",MATCH(H127,H$1:H$108,0)&lt;100,"7th-9th Boys",MATCH(H127,H$1:H$108,0)&lt;109,"7th-9th Girls"))</f>
        <v>3rd/4th Boys</v>
      </c>
      <c r="F127" s="152">
        <v>0.53125</v>
      </c>
      <c r="G127" s="153" t="s">
        <v>78</v>
      </c>
      <c r="H127" s="154" t="str">
        <f t="shared" si="90"/>
        <v>12:45 PM SHS</v>
      </c>
      <c r="I127" s="151" t="str" cm="1">
        <f t="array" ref="I127">IF(ISNA(_xlfn.IFS(MATCH(L127,L$1:L$108,0)&lt;24,"3rd/4th Boys",MATCH(L127,L$1:L$108,0)&lt;43,"3rd/4th Girls",MATCH(L127,L$1:L$108,0)&lt;62,"5th/6th Boys",MATCH(L127,L$1:L$108,0)&lt;81,"5th/6th Girls",MATCH(L127,L$1:L$108,0)&lt;100,"7th-9th Boys",MATCH(L127,L$1:L$108,0)&lt;109,"7th-9th Girls")),"",_xlfn.IFS(MATCH(L127,L$1:L$108,0)&lt;24,"3rd/4th Boys",MATCH(L127,L$1:L$108,0)&lt;43,"3rd/4th Girls",MATCH(L127,L$1:L$108,0)&lt;62,"5th/6th Boys",MATCH(L127,L$1:L$108,0)&lt;81,"5th/6th Girls",MATCH(L127,L$1:L$108,0)&lt;100,"7th-9th Boys",MATCH(L127,L$1:L$108,0)&lt;109,"7th-9th Girls"))</f>
        <v>3rd/4th Girls</v>
      </c>
      <c r="J127" s="152">
        <v>0.53125</v>
      </c>
      <c r="K127" s="153" t="s">
        <v>78</v>
      </c>
      <c r="L127" s="154" t="str">
        <f t="shared" si="84"/>
        <v>12:45 PM SHS</v>
      </c>
      <c r="M127" s="150" t="str" cm="1">
        <f t="array" ref="M127">IF(ISNA(_xlfn.IFS(MATCH(P127,P$1:P$108,0)&lt;24,"3rd/4th Boys",MATCH(P127,P$1:P$108,0)&lt;43,"3rd/4th Girls",MATCH(P127,P$1:P$108,0)&lt;62,"5th/6th Boys",MATCH(P127,P$1:P$108,0)&lt;81,"5th/6th Girls",MATCH(P127,P$1:P$108,0)&lt;100,"7th-9th Boys",MATCH(P127,P$1:P$108,0)&lt;109,"7th-9th Girls")),"",_xlfn.IFS(MATCH(P127,P$1:P$108,0)&lt;24,"3rd/4th Boys",MATCH(P127,P$1:P$108,0)&lt;43,"3rd/4th Girls",MATCH(P127,P$1:P$108,0)&lt;62,"5th/6th Boys",MATCH(P127,P$1:P$108,0)&lt;81,"5th/6th Girls",MATCH(P127,P$1:P$108,0)&lt;100,"7th-9th Boys",MATCH(P127,P$1:P$108,0)&lt;109,"7th-9th Girls"))</f>
        <v/>
      </c>
      <c r="N127" s="152">
        <v>0.53125</v>
      </c>
      <c r="O127" s="153" t="s">
        <v>78</v>
      </c>
      <c r="P127" s="154" t="str">
        <f t="shared" si="85"/>
        <v>12:45 PM SHS</v>
      </c>
      <c r="Q127" s="151" t="str" cm="1">
        <f t="array" ref="Q127">IF(ISNA(_xlfn.IFS(MATCH(T127,T$1:T$108,0)&lt;24,"3rd/4th Boys",MATCH(T127,T$1:T$108,0)&lt;43,"3rd/4th Girls",MATCH(T127,T$1:T$108,0)&lt;62,"5th/6th Boys",MATCH(T127,T$1:T$108,0)&lt;81,"5th/6th Girls",MATCH(T127,T$1:T$108,0)&lt;100,"7th-9th Boys",MATCH(T127,T$1:T$108,0)&lt;109,"7th-9th Girls")),"",_xlfn.IFS(MATCH(T127,T$1:T$108,0)&lt;24,"3rd/4th Boys",MATCH(T127,T$1:T$108,0)&lt;43,"3rd/4th Girls",MATCH(T127,T$1:T$108,0)&lt;62,"5th/6th Boys",MATCH(T127,T$1:T$108,0)&lt;81,"5th/6th Girls",MATCH(T127,T$1:T$108,0)&lt;100,"7th-9th Boys",MATCH(T127,T$1:T$108,0)&lt;109,"7th-9th Girls"))</f>
        <v/>
      </c>
      <c r="R127" s="152">
        <v>0.53125</v>
      </c>
      <c r="S127" s="153" t="s">
        <v>78</v>
      </c>
      <c r="T127" s="154" t="str">
        <f t="shared" si="86"/>
        <v>12:45 PM SHS</v>
      </c>
      <c r="U127" s="151" t="str" cm="1">
        <f t="array" ref="U127">IF(ISNA(_xlfn.IFS(MATCH(X127,X$1:X$108,0)&lt;24,"3rd/4th Boys",MATCH(X127,X$1:X$108,0)&lt;43,"3rd/4th Girls",MATCH(X127,X$1:X$108,0)&lt;62,"5th/6th Boys",MATCH(X127,X$1:X$108,0)&lt;81,"5th/6th Girls",MATCH(X127,X$1:X$108,0)&lt;100,"7th-9th Boys",MATCH(X127,X$1:X$108,0)&lt;109,"7th-9th Girls")),"",_xlfn.IFS(MATCH(X127,X$1:X$108,0)&lt;24,"3rd/4th Boys",MATCH(X127,X$1:X$108,0)&lt;43,"3rd/4th Girls",MATCH(X127,X$1:X$108,0)&lt;62,"5th/6th Boys",MATCH(X127,X$1:X$108,0)&lt;81,"5th/6th Girls",MATCH(X127,X$1:X$108,0)&lt;100,"7th-9th Boys",MATCH(X127,X$1:X$108,0)&lt;109,"7th-9th Girls"))</f>
        <v/>
      </c>
      <c r="V127" s="152">
        <v>0.53125</v>
      </c>
      <c r="W127" s="153" t="s">
        <v>78</v>
      </c>
      <c r="X127" s="154" t="str">
        <f t="shared" si="87"/>
        <v>12:45 PM SHS</v>
      </c>
      <c r="Y127" s="151" t="str" cm="1">
        <f t="array" ref="Y127">IF(ISNA(_xlfn.IFS(MATCH(AB127,AB$1:AB$108,0)&lt;24,"3rd/4th Boys",MATCH(AB127,AB$1:AB$108,0)&lt;43,"3rd/4th Girls",MATCH(AB127,AB$1:AB$108,0)&lt;62,"5th/6th Boys",MATCH(AB127,AB$1:AB$108,0)&lt;81,"5th/6th Girls",MATCH(AB127,AB$1:AB$108,0)&lt;100,"7th-9th Boys",MATCH(AB127,AB$1:AB$108,0)&lt;109,"7th-9th Girls")),"",_xlfn.IFS(MATCH(AB127,AB$1:AB$108,0)&lt;24,"3rd/4th Boys",MATCH(AB127,AB$1:AB$108,0)&lt;43,"3rd/4th Girls",MATCH(AB127,AB$1:AB$108,0)&lt;62,"5th/6th Boys",MATCH(AB127,AB$1:AB$108,0)&lt;81,"5th/6th Girls",MATCH(AB127,AB$1:AB$108,0)&lt;100,"7th-9th Boys",MATCH(AB127,AB$1:AB$108,0)&lt;109,"7th-9th Girls"))</f>
        <v/>
      </c>
      <c r="Z127" s="152">
        <v>0.53125</v>
      </c>
      <c r="AA127" s="153" t="s">
        <v>78</v>
      </c>
      <c r="AB127" s="154" t="str">
        <f t="shared" si="88"/>
        <v>12:45 PM SHS</v>
      </c>
      <c r="AC127" s="151" t="str" cm="1">
        <f t="array" ref="AC127">IF(ISNA(_xlfn.IFS(MATCH(AF127,AF$1:AF$108,0)&lt;24,"3rd/4th Boys",MATCH(AF127,AF$1:AF$108,0)&lt;43,"3rd/4th Girls",MATCH(AF127,AF$1:AF$108,0)&lt;62,"5th/6th Boys",MATCH(AF127,AF$1:AF$108,0)&lt;81,"5th/6th Girls",MATCH(AF127,AF$1:AF$108,0)&lt;100,"7th-9th Boys",MATCH(AF127,AF$1:AF$108,0)&lt;109,"7th-9th Girls")),"",_xlfn.IFS(MATCH(AF127,AF$1:AF$108,0)&lt;24,"3rd/4th Boys",MATCH(AF127,AF$1:AF$108,0)&lt;43,"3rd/4th Girls",MATCH(AF127,AF$1:AF$108,0)&lt;62,"5th/6th Boys",MATCH(AF127,AF$1:AF$108,0)&lt;81,"5th/6th Girls",MATCH(AF127,AF$1:AF$108,0)&lt;100,"7th-9th Boys",MATCH(AF127,AF$1:AF$108,0)&lt;109,"7th-9th Girls"))</f>
        <v/>
      </c>
      <c r="AD127" s="152">
        <v>0.53125</v>
      </c>
      <c r="AE127" s="153" t="s">
        <v>78</v>
      </c>
      <c r="AF127" s="155" t="str">
        <f t="shared" si="89"/>
        <v>12:45 PM SHS</v>
      </c>
      <c r="AG127" s="24"/>
      <c r="AH127"/>
      <c r="AI127"/>
      <c r="AJ127" s="24"/>
      <c r="AK127" s="24"/>
      <c r="AL127" s="24"/>
      <c r="AM127" s="24"/>
      <c r="AN127" s="24"/>
      <c r="AO127" s="24"/>
      <c r="AP127" s="24"/>
      <c r="AQ127" s="24"/>
      <c r="AR127" s="24"/>
      <c r="AS127" s="24"/>
      <c r="AY127"/>
      <c r="AZ127" s="24"/>
      <c r="BA127" s="24"/>
      <c r="BB127"/>
      <c r="BC127"/>
    </row>
    <row r="128" spans="1:55" s="14" customFormat="1" x14ac:dyDescent="0.3">
      <c r="A128" s="150" t="str" cm="1">
        <f t="array" ref="A128">IF(COUNTIF(D$9:D$108,D128)=2,IF(ISNA(_xlfn.IFS(MATCH(D128,D$1:D$108,0)&lt;24,"3rd/4th Boys",MATCH(D128,D$1:D$108,0)&lt;43,"3rd/4th Girls",MATCH(D128,D$1:D$108,0)&lt;62,"5th/6th Boys",MATCH(D128,D$1:D$108,0)&lt;81,"5th/6th Girls",MATCH(D128,D$1:D$108,0)&lt;100,"7th-9th Boys",MATCH(D128,D$1:D$108,0)&lt;109,"7th-9th Girls")),"",_xlfn.IFS(MATCH(D128,D$1:D$108,0)&lt;24,"3rd/4th Boys",MATCH(D128,D$1:D$108,0)&lt;43,"3rd/4th Girls",MATCH(D128,D$1:D$108,0)&lt;62,"5th/6th Boys",MATCH(D128,D$1:D$108,0)&lt;81,"5th/6th Girls",MATCH(D128,D$1:D$108,0)&lt;100,"7th-9th Boys",MATCH(D128,D$1:D$108,0)&lt;109,"7th-9th Girls")), "")</f>
        <v/>
      </c>
      <c r="B128" s="152">
        <v>0.53125</v>
      </c>
      <c r="C128" s="153" t="s">
        <v>78</v>
      </c>
      <c r="D128" s="154" t="str">
        <f t="shared" si="91"/>
        <v>12:45 PM SHS</v>
      </c>
      <c r="E128" s="151" t="str" cm="1">
        <f t="array" ref="E128">IF(COUNTIF(H$9:H$108,H128)=2,IF(ISNA(_xlfn.IFS(MATCH(H128,H$1:H$108,0)&lt;24,"3rd/4th Boys",MATCH(H128,H$1:H$108,0)&lt;43,"3rd/4th Girls",MATCH(H128,H$1:H$108,0)&lt;62,"5th/6th Boys",MATCH(H128,H$1:H$108,0)&lt;81,"5th/6th Girls",MATCH(H128,H$1:H$108,0)&lt;100,"7th-9th Boys",MATCH(H128,H$1:H$108,0)&lt;109,"7th-9th Girls")),"",_xlfn.IFS(MATCH(H128,H$1:H$108,0)&lt;24,"3rd/4th Boys",MATCH(H128,H$1:H$108,0)&lt;43,"3rd/4th Girls",MATCH(H128,H$1:H$108,0)&lt;62,"5th/6th Boys",MATCH(H128,H$1:H$108,0)&lt;81,"5th/6th Girls",MATCH(H128,H$1:H$108,0)&lt;100,"7th-9th Boys",MATCH(H128,H$1:H$108,0)&lt;109,"7th-9th Girls")), "")</f>
        <v/>
      </c>
      <c r="F128" s="152">
        <v>0.53125</v>
      </c>
      <c r="G128" s="153" t="s">
        <v>78</v>
      </c>
      <c r="H128" s="154" t="str">
        <f t="shared" si="90"/>
        <v>12:45 PM SHS</v>
      </c>
      <c r="I128" s="151" t="str" cm="1">
        <f t="array" ref="I128">IF(COUNTIF(L$9:L$108,L128)=2,IF(ISNA(_xlfn.IFS(MATCH(L128,L$1:L$108,0)&lt;24,"3rd/4th Boys",MATCH(L128,L$1:L$108,0)&lt;43,"3rd/4th Girls",MATCH(L128,L$1:L$108,0)&lt;62,"5th/6th Boys",MATCH(L128,L$1:L$108,0)&lt;81,"5th/6th Girls",MATCH(L128,L$1:L$108,0)&lt;100,"7th-9th Boys",MATCH(L128,L$1:L$108,0)&lt;109,"7th-9th Girls")),"",_xlfn.IFS(MATCH(L128,L$1:L$108,0)&lt;24,"3rd/4th Boys",MATCH(L128,L$1:L$108,0)&lt;43,"3rd/4th Girls",MATCH(L128,L$1:L$108,0)&lt;62,"5th/6th Boys",MATCH(L128,L$1:L$108,0)&lt;81,"5th/6th Girls",MATCH(L128,L$1:L$108,0)&lt;100,"7th-9th Boys",MATCH(L128,L$1:L$108,0)&lt;109,"7th-9th Girls")), "")</f>
        <v/>
      </c>
      <c r="J128" s="152">
        <v>0.53125</v>
      </c>
      <c r="K128" s="153" t="s">
        <v>78</v>
      </c>
      <c r="L128" s="154" t="str">
        <f t="shared" si="84"/>
        <v>12:45 PM SHS</v>
      </c>
      <c r="M128" s="150" t="str" cm="1">
        <f t="array" ref="M128">IF(COUNTIF(P$9:P$108,P128)=2,IF(ISNA(_xlfn.IFS(MATCH(P128,P$1:P$108,0)&lt;24,"3rd/4th Boys",MATCH(P128,P$1:P$108,0)&lt;43,"3rd/4th Girls",MATCH(P128,P$1:P$108,0)&lt;62,"5th/6th Boys",MATCH(P128,P$1:P$108,0)&lt;81,"5th/6th Girls",MATCH(P128,P$1:P$108,0)&lt;100,"7th-9th Boys",MATCH(P128,P$1:P$108,0)&lt;109,"7th-9th Girls")),"",_xlfn.IFS(MATCH(P128,P$1:P$108,0)&lt;24,"3rd/4th Boys",MATCH(P128,P$1:P$108,0)&lt;43,"3rd/4th Girls",MATCH(P128,P$1:P$108,0)&lt;62,"5th/6th Boys",MATCH(P128,P$1:P$108,0)&lt;81,"5th/6th Girls",MATCH(P128,P$1:P$108,0)&lt;100,"7th-9th Boys",MATCH(P128,P$1:P$108,0)&lt;109,"7th-9th Girls")), "")</f>
        <v/>
      </c>
      <c r="N128" s="152">
        <v>0.53125</v>
      </c>
      <c r="O128" s="153" t="s">
        <v>78</v>
      </c>
      <c r="P128" s="154" t="str">
        <f t="shared" si="85"/>
        <v>12:45 PM SHS</v>
      </c>
      <c r="Q128" s="151" t="str" cm="1">
        <f t="array" ref="Q128">IF(COUNTIF(T$9:T$108,T128)=2,IF(ISNA(_xlfn.IFS(MATCH(T128,T$1:T$108,0)&lt;24,"3rd/4th Boys",MATCH(T128,T$1:T$108,0)&lt;43,"3rd/4th Girls",MATCH(T128,T$1:T$108,0)&lt;62,"5th/6th Boys",MATCH(T128,T$1:T$108,0)&lt;81,"5th/6th Girls",MATCH(T128,T$1:T$108,0)&lt;100,"7th-9th Boys",MATCH(T128,T$1:T$108,0)&lt;109,"7th-9th Girls")),"",_xlfn.IFS(MATCH(T128,T$1:T$108,0)&lt;24,"3rd/4th Boys",MATCH(T128,T$1:T$108,0)&lt;43,"3rd/4th Girls",MATCH(T128,T$1:T$108,0)&lt;62,"5th/6th Boys",MATCH(T128,T$1:T$108,0)&lt;81,"5th/6th Girls",MATCH(T128,T$1:T$108,0)&lt;100,"7th-9th Boys",MATCH(T128,T$1:T$108,0)&lt;109,"7th-9th Girls")), "")</f>
        <v/>
      </c>
      <c r="R128" s="152">
        <v>0.53125</v>
      </c>
      <c r="S128" s="153" t="s">
        <v>78</v>
      </c>
      <c r="T128" s="154" t="str">
        <f t="shared" si="86"/>
        <v>12:45 PM SHS</v>
      </c>
      <c r="U128" s="151" t="str" cm="1">
        <f t="array" ref="U128">IF(COUNTIF(X$9:X$108,X128)=2,IF(ISNA(_xlfn.IFS(MATCH(X128,X$1:X$108,0)&lt;24,"3rd/4th Boys",MATCH(X128,X$1:X$108,0)&lt;43,"3rd/4th Girls",MATCH(X128,X$1:X$108,0)&lt;62,"5th/6th Boys",MATCH(X128,X$1:X$108,0)&lt;81,"5th/6th Girls",MATCH(X128,X$1:X$108,0)&lt;100,"7th-9th Boys",MATCH(X128,X$1:X$108,0)&lt;109,"7th-9th Girls")),"",_xlfn.IFS(MATCH(X128,X$1:X$108,0)&lt;24,"3rd/4th Boys",MATCH(X128,X$1:X$108,0)&lt;43,"3rd/4th Girls",MATCH(X128,X$1:X$108,0)&lt;62,"5th/6th Boys",MATCH(X128,X$1:X$108,0)&lt;81,"5th/6th Girls",MATCH(X128,X$1:X$108,0)&lt;100,"7th-9th Boys",MATCH(X128,X$1:X$108,0)&lt;109,"7th-9th Girls")), "")</f>
        <v/>
      </c>
      <c r="V128" s="152">
        <v>0.53125</v>
      </c>
      <c r="W128" s="153" t="s">
        <v>78</v>
      </c>
      <c r="X128" s="154" t="str">
        <f t="shared" si="87"/>
        <v>12:45 PM SHS</v>
      </c>
      <c r="Y128" s="151" t="str" cm="1">
        <f t="array" ref="Y128">IF(COUNTIF(AB$9:AB$108,AB128)=2,IF(ISNA(_xlfn.IFS(MATCH(AB128,AB$1:AB$108,0)&lt;24,"3rd/4th Boys",MATCH(AB128,AB$1:AB$108,0)&lt;43,"3rd/4th Girls",MATCH(AB128,AB$1:AB$108,0)&lt;62,"5th/6th Boys",MATCH(AB128,AB$1:AB$108,0)&lt;81,"5th/6th Girls",MATCH(AB128,AB$1:AB$108,0)&lt;100,"7th-9th Boys",MATCH(AB128,AB$1:AB$108,0)&lt;109,"7th-9th Girls")),"",_xlfn.IFS(MATCH(AB128,AB$1:AB$108,0)&lt;24,"3rd/4th Boys",MATCH(AB128,AB$1:AB$108,0)&lt;43,"3rd/4th Girls",MATCH(AB128,AB$1:AB$108,0)&lt;62,"5th/6th Boys",MATCH(AB128,AB$1:AB$108,0)&lt;81,"5th/6th Girls",MATCH(AB128,AB$1:AB$108,0)&lt;100,"7th-9th Boys",MATCH(AB128,AB$1:AB$108,0)&lt;109,"7th-9th Girls")), "")</f>
        <v/>
      </c>
      <c r="Z128" s="152">
        <v>0.53125</v>
      </c>
      <c r="AA128" s="153" t="s">
        <v>78</v>
      </c>
      <c r="AB128" s="154" t="str">
        <f t="shared" si="88"/>
        <v>12:45 PM SHS</v>
      </c>
      <c r="AC128" s="151" t="str" cm="1">
        <f t="array" ref="AC128">IF(COUNTIF(AF$9:AF$108,AF128)=2,IF(ISNA(_xlfn.IFS(MATCH(AF128,AF$1:AF$108,0)&lt;24,"3rd/4th Boys",MATCH(AF128,AF$1:AF$108,0)&lt;43,"3rd/4th Girls",MATCH(AF128,AF$1:AF$108,0)&lt;62,"5th/6th Boys",MATCH(AF128,AF$1:AF$108,0)&lt;81,"5th/6th Girls",MATCH(AF128,AF$1:AF$108,0)&lt;100,"7th-9th Boys",MATCH(AF128,AF$1:AF$108,0)&lt;109,"7th-9th Girls")),"",_xlfn.IFS(MATCH(AF128,AF$1:AF$108,0)&lt;24,"3rd/4th Boys",MATCH(AF128,AF$1:AF$108,0)&lt;43,"3rd/4th Girls",MATCH(AF128,AF$1:AF$108,0)&lt;62,"5th/6th Boys",MATCH(AF128,AF$1:AF$108,0)&lt;81,"5th/6th Girls",MATCH(AF128,AF$1:AF$108,0)&lt;100,"7th-9th Boys",MATCH(AF128,AF$1:AF$108,0)&lt;109,"7th-9th Girls")), "")</f>
        <v/>
      </c>
      <c r="AD128" s="152">
        <v>0.53125</v>
      </c>
      <c r="AE128" s="153" t="s">
        <v>78</v>
      </c>
      <c r="AF128" s="155" t="str">
        <f t="shared" si="89"/>
        <v>12:45 PM SHS</v>
      </c>
      <c r="AG128" s="24"/>
      <c r="AH128"/>
      <c r="AI128"/>
      <c r="AJ128" s="24"/>
      <c r="AK128" s="24"/>
      <c r="AL128" s="24"/>
      <c r="AM128" s="24"/>
      <c r="AN128" s="24"/>
      <c r="AO128" s="24"/>
      <c r="AP128" s="24"/>
      <c r="AQ128" s="24"/>
      <c r="AR128" s="24"/>
      <c r="AS128" s="24"/>
      <c r="AY128"/>
      <c r="AZ128" s="24"/>
      <c r="BA128" s="24"/>
      <c r="BB128"/>
      <c r="BC128"/>
    </row>
    <row r="129" spans="1:55" s="14" customFormat="1" x14ac:dyDescent="0.3">
      <c r="A129" s="150" t="str" cm="1">
        <f t="array" ref="A129">IF(ISNA(_xlfn.IFS(MATCH(D129,D$1:D$108,0)&lt;24,"3rd/4th Boys",MATCH(D129,D$1:D$108,0)&lt;43,"3rd/4th Girls",MATCH(D129,D$1:D$108,0)&lt;62,"5th/6th Boys",MATCH(D129,D$1:D$108,0)&lt;81,"5th/6th Girls",MATCH(D129,D$1:D$108,0)&lt;100,"7th-9th Boys",MATCH(D129,D$1:D$108,0)&lt;109,"7th-9th Girls")),"",_xlfn.IFS(MATCH(D129,D$1:D$108,0)&lt;24,"3rd/4th Boys",MATCH(D129,D$1:D$108,0)&lt;43,"3rd/4th Girls",MATCH(D129,D$1:D$108,0)&lt;62,"5th/6th Boys",MATCH(D129,D$1:D$108,0)&lt;81,"5th/6th Girls",MATCH(D129,D$1:D$108,0)&lt;100,"7th-9th Boys",MATCH(D129,D$1:D$108,0)&lt;109,"7th-9th Girls"))</f>
        <v/>
      </c>
      <c r="B129" s="152">
        <v>0.58333333333333337</v>
      </c>
      <c r="C129" s="153" t="s">
        <v>78</v>
      </c>
      <c r="D129" s="154" t="str">
        <f t="shared" ref="D129:D131" si="92">TEXT(B129,"h:mm AM/PM")&amp;" "&amp;C129</f>
        <v>2:00 PM SHS</v>
      </c>
      <c r="E129" s="151" t="str" cm="1">
        <f t="array" ref="E129">IF(ISNA(_xlfn.IFS(MATCH(H129,H$1:H$108,0)&lt;24,"3rd/4th Boys",MATCH(H129,H$1:H$108,0)&lt;43,"3rd/4th Girls",MATCH(H129,H$1:H$108,0)&lt;62,"5th/6th Boys",MATCH(H129,H$1:H$108,0)&lt;81,"5th/6th Girls",MATCH(H129,H$1:H$108,0)&lt;100,"7th-9th Boys",MATCH(H129,H$1:H$108,0)&lt;109,"7th-9th Girls")),"",_xlfn.IFS(MATCH(H129,H$1:H$108,0)&lt;24,"3rd/4th Boys",MATCH(H129,H$1:H$108,0)&lt;43,"3rd/4th Girls",MATCH(H129,H$1:H$108,0)&lt;62,"5th/6th Boys",MATCH(H129,H$1:H$108,0)&lt;81,"5th/6th Girls",MATCH(H129,H$1:H$108,0)&lt;100,"7th-9th Boys",MATCH(H129,H$1:H$108,0)&lt;109,"7th-9th Girls"))</f>
        <v/>
      </c>
      <c r="F129" s="152">
        <v>0.58333333333333337</v>
      </c>
      <c r="G129" s="153" t="s">
        <v>78</v>
      </c>
      <c r="H129" s="154" t="str">
        <f t="shared" ref="H129:H131" si="93">TEXT(F129,"h:mm AM/PM")&amp;" "&amp;G129</f>
        <v>2:00 PM SHS</v>
      </c>
      <c r="I129" s="151" t="str" cm="1">
        <f t="array" ref="I129">IF(ISNA(_xlfn.IFS(MATCH(L129,L$1:L$108,0)&lt;24,"3rd/4th Boys",MATCH(L129,L$1:L$108,0)&lt;43,"3rd/4th Girls",MATCH(L129,L$1:L$108,0)&lt;62,"5th/6th Boys",MATCH(L129,L$1:L$108,0)&lt;81,"5th/6th Girls",MATCH(L129,L$1:L$108,0)&lt;100,"7th-9th Boys",MATCH(L129,L$1:L$108,0)&lt;109,"7th-9th Girls")),"",_xlfn.IFS(MATCH(L129,L$1:L$108,0)&lt;24,"3rd/4th Boys",MATCH(L129,L$1:L$108,0)&lt;43,"3rd/4th Girls",MATCH(L129,L$1:L$108,0)&lt;62,"5th/6th Boys",MATCH(L129,L$1:L$108,0)&lt;81,"5th/6th Girls",MATCH(L129,L$1:L$108,0)&lt;100,"7th-9th Boys",MATCH(L129,L$1:L$108,0)&lt;109,"7th-9th Girls"))</f>
        <v/>
      </c>
      <c r="J129" s="152">
        <v>0.58333333333333337</v>
      </c>
      <c r="K129" s="153" t="s">
        <v>78</v>
      </c>
      <c r="L129" s="154" t="str">
        <f t="shared" ref="L129:L131" si="94">TEXT(J129,"h:mm AM/PM")&amp;" "&amp;K129</f>
        <v>2:00 PM SHS</v>
      </c>
      <c r="M129" s="150" t="str" cm="1">
        <f t="array" ref="M129">IF(ISNA(_xlfn.IFS(MATCH(P129,P$1:P$108,0)&lt;24,"3rd/4th Boys",MATCH(P129,P$1:P$108,0)&lt;43,"3rd/4th Girls",MATCH(P129,P$1:P$108,0)&lt;62,"5th/6th Boys",MATCH(P129,P$1:P$108,0)&lt;81,"5th/6th Girls",MATCH(P129,P$1:P$108,0)&lt;100,"7th-9th Boys",MATCH(P129,P$1:P$108,0)&lt;109,"7th-9th Girls")),"",_xlfn.IFS(MATCH(P129,P$1:P$108,0)&lt;24,"3rd/4th Boys",MATCH(P129,P$1:P$108,0)&lt;43,"3rd/4th Girls",MATCH(P129,P$1:P$108,0)&lt;62,"5th/6th Boys",MATCH(P129,P$1:P$108,0)&lt;81,"5th/6th Girls",MATCH(P129,P$1:P$108,0)&lt;100,"7th-9th Boys",MATCH(P129,P$1:P$108,0)&lt;109,"7th-9th Girls"))</f>
        <v/>
      </c>
      <c r="N129" s="152">
        <v>0.58333333333333337</v>
      </c>
      <c r="O129" s="153" t="s">
        <v>78</v>
      </c>
      <c r="P129" s="154" t="str">
        <f t="shared" ref="P129:P131" si="95">TEXT(N129,"h:mm AM/PM")&amp;" "&amp;O129</f>
        <v>2:00 PM SHS</v>
      </c>
      <c r="Q129" s="151" t="str" cm="1">
        <f t="array" ref="Q129">IF(ISNA(_xlfn.IFS(MATCH(T129,T$1:T$108,0)&lt;24,"3rd/4th Boys",MATCH(T129,T$1:T$108,0)&lt;43,"3rd/4th Girls",MATCH(T129,T$1:T$108,0)&lt;62,"5th/6th Boys",MATCH(T129,T$1:T$108,0)&lt;81,"5th/6th Girls",MATCH(T129,T$1:T$108,0)&lt;100,"7th-9th Boys",MATCH(T129,T$1:T$108,0)&lt;109,"7th-9th Girls")),"",_xlfn.IFS(MATCH(T129,T$1:T$108,0)&lt;24,"3rd/4th Boys",MATCH(T129,T$1:T$108,0)&lt;43,"3rd/4th Girls",MATCH(T129,T$1:T$108,0)&lt;62,"5th/6th Boys",MATCH(T129,T$1:T$108,0)&lt;81,"5th/6th Girls",MATCH(T129,T$1:T$108,0)&lt;100,"7th-9th Boys",MATCH(T129,T$1:T$108,0)&lt;109,"7th-9th Girls"))</f>
        <v/>
      </c>
      <c r="R129" s="152">
        <v>0.58333333333333337</v>
      </c>
      <c r="S129" s="153" t="s">
        <v>78</v>
      </c>
      <c r="T129" s="154" t="str">
        <f t="shared" ref="T129:T131" si="96">TEXT(R129,"h:mm AM/PM")&amp;" "&amp;S129</f>
        <v>2:00 PM SHS</v>
      </c>
      <c r="U129" s="151" t="str" cm="1">
        <f t="array" ref="U129">IF(ISNA(_xlfn.IFS(MATCH(X129,X$1:X$108,0)&lt;24,"3rd/4th Boys",MATCH(X129,X$1:X$108,0)&lt;43,"3rd/4th Girls",MATCH(X129,X$1:X$108,0)&lt;62,"5th/6th Boys",MATCH(X129,X$1:X$108,0)&lt;81,"5th/6th Girls",MATCH(X129,X$1:X$108,0)&lt;100,"7th-9th Boys",MATCH(X129,X$1:X$108,0)&lt;109,"7th-9th Girls")),"",_xlfn.IFS(MATCH(X129,X$1:X$108,0)&lt;24,"3rd/4th Boys",MATCH(X129,X$1:X$108,0)&lt;43,"3rd/4th Girls",MATCH(X129,X$1:X$108,0)&lt;62,"5th/6th Boys",MATCH(X129,X$1:X$108,0)&lt;81,"5th/6th Girls",MATCH(X129,X$1:X$108,0)&lt;100,"7th-9th Boys",MATCH(X129,X$1:X$108,0)&lt;109,"7th-9th Girls"))</f>
        <v/>
      </c>
      <c r="V129" s="152">
        <v>0.58333333333333337</v>
      </c>
      <c r="W129" s="153" t="s">
        <v>78</v>
      </c>
      <c r="X129" s="154" t="str">
        <f t="shared" ref="X129:X131" si="97">TEXT(V129,"h:mm AM/PM")&amp;" "&amp;W129</f>
        <v>2:00 PM SHS</v>
      </c>
      <c r="Y129" s="151" t="str" cm="1">
        <f t="array" ref="Y129">IF(ISNA(_xlfn.IFS(MATCH(AB129,AB$1:AB$108,0)&lt;24,"3rd/4th Boys",MATCH(AB129,AB$1:AB$108,0)&lt;43,"3rd/4th Girls",MATCH(AB129,AB$1:AB$108,0)&lt;62,"5th/6th Boys",MATCH(AB129,AB$1:AB$108,0)&lt;81,"5th/6th Girls",MATCH(AB129,AB$1:AB$108,0)&lt;100,"7th-9th Boys",MATCH(AB129,AB$1:AB$108,0)&lt;109,"7th-9th Girls")),"",_xlfn.IFS(MATCH(AB129,AB$1:AB$108,0)&lt;24,"3rd/4th Boys",MATCH(AB129,AB$1:AB$108,0)&lt;43,"3rd/4th Girls",MATCH(AB129,AB$1:AB$108,0)&lt;62,"5th/6th Boys",MATCH(AB129,AB$1:AB$108,0)&lt;81,"5th/6th Girls",MATCH(AB129,AB$1:AB$108,0)&lt;100,"7th-9th Boys",MATCH(AB129,AB$1:AB$108,0)&lt;109,"7th-9th Girls"))</f>
        <v/>
      </c>
      <c r="Z129" s="152">
        <v>0.58333333333333337</v>
      </c>
      <c r="AA129" s="153" t="s">
        <v>78</v>
      </c>
      <c r="AB129" s="154" t="str">
        <f t="shared" ref="AB129:AB131" si="98">TEXT(Z129,"h:mm AM/PM")&amp;" "&amp;AA129</f>
        <v>2:00 PM SHS</v>
      </c>
      <c r="AC129" s="151" t="str" cm="1">
        <f t="array" ref="AC129">IF(ISNA(_xlfn.IFS(MATCH(AF129,AF$1:AF$108,0)&lt;24,"3rd/4th Boys",MATCH(AF129,AF$1:AF$108,0)&lt;43,"3rd/4th Girls",MATCH(AF129,AF$1:AF$108,0)&lt;62,"5th/6th Boys",MATCH(AF129,AF$1:AF$108,0)&lt;81,"5th/6th Girls",MATCH(AF129,AF$1:AF$108,0)&lt;100,"7th-9th Boys",MATCH(AF129,AF$1:AF$108,0)&lt;109,"7th-9th Girls")),"",_xlfn.IFS(MATCH(AF129,AF$1:AF$108,0)&lt;24,"3rd/4th Boys",MATCH(AF129,AF$1:AF$108,0)&lt;43,"3rd/4th Girls",MATCH(AF129,AF$1:AF$108,0)&lt;62,"5th/6th Boys",MATCH(AF129,AF$1:AF$108,0)&lt;81,"5th/6th Girls",MATCH(AF129,AF$1:AF$108,0)&lt;100,"7th-9th Boys",MATCH(AF129,AF$1:AF$108,0)&lt;109,"7th-9th Girls"))</f>
        <v/>
      </c>
      <c r="AD129" s="152">
        <v>0.58333333333333337</v>
      </c>
      <c r="AE129" s="153" t="s">
        <v>78</v>
      </c>
      <c r="AF129" s="155" t="str">
        <f t="shared" ref="AF129:AF131" si="99">TEXT(AD129,"h:mm AM/PM")&amp;" "&amp;AE129</f>
        <v>2:00 PM SHS</v>
      </c>
      <c r="AG129" s="24"/>
      <c r="AH129"/>
      <c r="AI129"/>
      <c r="AJ129" s="24"/>
      <c r="AK129" s="24"/>
      <c r="AL129" s="24"/>
      <c r="AM129" s="24"/>
      <c r="AN129" s="24"/>
      <c r="AO129" s="24"/>
      <c r="AP129" s="24"/>
      <c r="AQ129" s="24"/>
      <c r="AR129" s="24"/>
      <c r="AS129" s="24"/>
      <c r="AY129"/>
      <c r="AZ129" s="24"/>
      <c r="BA129" s="24"/>
      <c r="BB129"/>
      <c r="BC129"/>
    </row>
    <row r="130" spans="1:55" s="14" customFormat="1" x14ac:dyDescent="0.3">
      <c r="A130" s="150" t="str" cm="1">
        <f t="array" ref="A130">IF(COUNTIF(D$9:D$108,D130)=2,IF(ISNA(_xlfn.IFS(MATCH(D130,D$1:D$108,0)&lt;24,"3rd/4th Boys",MATCH(D130,D$1:D$108,0)&lt;43,"3rd/4th Girls",MATCH(D130,D$1:D$108,0)&lt;62,"5th/6th Boys",MATCH(D130,D$1:D$108,0)&lt;81,"5th/6th Girls",MATCH(D130,D$1:D$108,0)&lt;100,"7th-9th Boys",MATCH(D130,D$1:D$108,0)&lt;109,"7th-9th Girls")),"",_xlfn.IFS(MATCH(D130,D$1:D$108,0)&lt;24,"3rd/4th Boys",MATCH(D130,D$1:D$108,0)&lt;43,"3rd/4th Girls",MATCH(D130,D$1:D$108,0)&lt;62,"5th/6th Boys",MATCH(D130,D$1:D$108,0)&lt;81,"5th/6th Girls",MATCH(D130,D$1:D$108,0)&lt;100,"7th-9th Boys",MATCH(D130,D$1:D$108,0)&lt;109,"7th-9th Girls")), "")</f>
        <v/>
      </c>
      <c r="B130" s="152">
        <v>0.58333333333333337</v>
      </c>
      <c r="C130" s="153" t="s">
        <v>78</v>
      </c>
      <c r="D130" s="154" t="str">
        <f t="shared" si="92"/>
        <v>2:00 PM SHS</v>
      </c>
      <c r="E130" s="151" t="str" cm="1">
        <f t="array" ref="E130">IF(COUNTIF(H$9:H$108,H130)=2,IF(ISNA(_xlfn.IFS(MATCH(H130,H$1:H$108,0)&lt;24,"3rd/4th Boys",MATCH(H130,H$1:H$108,0)&lt;43,"3rd/4th Girls",MATCH(H130,H$1:H$108,0)&lt;62,"5th/6th Boys",MATCH(H130,H$1:H$108,0)&lt;81,"5th/6th Girls",MATCH(H130,H$1:H$108,0)&lt;100,"7th-9th Boys",MATCH(H130,H$1:H$108,0)&lt;109,"7th-9th Girls")),"",_xlfn.IFS(MATCH(H130,H$1:H$108,0)&lt;24,"3rd/4th Boys",MATCH(H130,H$1:H$108,0)&lt;43,"3rd/4th Girls",MATCH(H130,H$1:H$108,0)&lt;62,"5th/6th Boys",MATCH(H130,H$1:H$108,0)&lt;81,"5th/6th Girls",MATCH(H130,H$1:H$108,0)&lt;100,"7th-9th Boys",MATCH(H130,H$1:H$108,0)&lt;109,"7th-9th Girls")), "")</f>
        <v/>
      </c>
      <c r="F130" s="152">
        <v>0.58333333333333337</v>
      </c>
      <c r="G130" s="153" t="s">
        <v>78</v>
      </c>
      <c r="H130" s="154" t="str">
        <f t="shared" si="93"/>
        <v>2:00 PM SHS</v>
      </c>
      <c r="I130" s="151" t="str" cm="1">
        <f t="array" ref="I130">IF(COUNTIF(L$9:L$108,L130)=2,IF(ISNA(_xlfn.IFS(MATCH(L130,L$1:L$108,0)&lt;24,"3rd/4th Boys",MATCH(L130,L$1:L$108,0)&lt;43,"3rd/4th Girls",MATCH(L130,L$1:L$108,0)&lt;62,"5th/6th Boys",MATCH(L130,L$1:L$108,0)&lt;81,"5th/6th Girls",MATCH(L130,L$1:L$108,0)&lt;100,"7th-9th Boys",MATCH(L130,L$1:L$108,0)&lt;109,"7th-9th Girls")),"",_xlfn.IFS(MATCH(L130,L$1:L$108,0)&lt;24,"3rd/4th Boys",MATCH(L130,L$1:L$108,0)&lt;43,"3rd/4th Girls",MATCH(L130,L$1:L$108,0)&lt;62,"5th/6th Boys",MATCH(L130,L$1:L$108,0)&lt;81,"5th/6th Girls",MATCH(L130,L$1:L$108,0)&lt;100,"7th-9th Boys",MATCH(L130,L$1:L$108,0)&lt;109,"7th-9th Girls")), "")</f>
        <v/>
      </c>
      <c r="J130" s="152">
        <v>0.58333333333333337</v>
      </c>
      <c r="K130" s="153" t="s">
        <v>78</v>
      </c>
      <c r="L130" s="154" t="str">
        <f t="shared" si="94"/>
        <v>2:00 PM SHS</v>
      </c>
      <c r="M130" s="150" t="str" cm="1">
        <f t="array" ref="M130">IF(COUNTIF(P$9:P$108,P130)=2,IF(ISNA(_xlfn.IFS(MATCH(P130,P$1:P$108,0)&lt;24,"3rd/4th Boys",MATCH(P130,P$1:P$108,0)&lt;43,"3rd/4th Girls",MATCH(P130,P$1:P$108,0)&lt;62,"5th/6th Boys",MATCH(P130,P$1:P$108,0)&lt;81,"5th/6th Girls",MATCH(P130,P$1:P$108,0)&lt;100,"7th-9th Boys",MATCH(P130,P$1:P$108,0)&lt;109,"7th-9th Girls")),"",_xlfn.IFS(MATCH(P130,P$1:P$108,0)&lt;24,"3rd/4th Boys",MATCH(P130,P$1:P$108,0)&lt;43,"3rd/4th Girls",MATCH(P130,P$1:P$108,0)&lt;62,"5th/6th Boys",MATCH(P130,P$1:P$108,0)&lt;81,"5th/6th Girls",MATCH(P130,P$1:P$108,0)&lt;100,"7th-9th Boys",MATCH(P130,P$1:P$108,0)&lt;109,"7th-9th Girls")), "")</f>
        <v/>
      </c>
      <c r="N130" s="152">
        <v>0.58333333333333337</v>
      </c>
      <c r="O130" s="153" t="s">
        <v>78</v>
      </c>
      <c r="P130" s="154" t="str">
        <f t="shared" si="95"/>
        <v>2:00 PM SHS</v>
      </c>
      <c r="Q130" s="151" t="str" cm="1">
        <f t="array" ref="Q130">IF(COUNTIF(T$9:T$108,T130)=2,IF(ISNA(_xlfn.IFS(MATCH(T130,T$1:T$108,0)&lt;24,"3rd/4th Boys",MATCH(T130,T$1:T$108,0)&lt;43,"3rd/4th Girls",MATCH(T130,T$1:T$108,0)&lt;62,"5th/6th Boys",MATCH(T130,T$1:T$108,0)&lt;81,"5th/6th Girls",MATCH(T130,T$1:T$108,0)&lt;100,"7th-9th Boys",MATCH(T130,T$1:T$108,0)&lt;109,"7th-9th Girls")),"",_xlfn.IFS(MATCH(T130,T$1:T$108,0)&lt;24,"3rd/4th Boys",MATCH(T130,T$1:T$108,0)&lt;43,"3rd/4th Girls",MATCH(T130,T$1:T$108,0)&lt;62,"5th/6th Boys",MATCH(T130,T$1:T$108,0)&lt;81,"5th/6th Girls",MATCH(T130,T$1:T$108,0)&lt;100,"7th-9th Boys",MATCH(T130,T$1:T$108,0)&lt;109,"7th-9th Girls")), "")</f>
        <v/>
      </c>
      <c r="R130" s="152">
        <v>0.58333333333333337</v>
      </c>
      <c r="S130" s="153" t="s">
        <v>78</v>
      </c>
      <c r="T130" s="154" t="str">
        <f t="shared" si="96"/>
        <v>2:00 PM SHS</v>
      </c>
      <c r="U130" s="151" t="str" cm="1">
        <f t="array" ref="U130">IF(COUNTIF(X$9:X$108,X130)=2,IF(ISNA(_xlfn.IFS(MATCH(X130,X$1:X$108,0)&lt;24,"3rd/4th Boys",MATCH(X130,X$1:X$108,0)&lt;43,"3rd/4th Girls",MATCH(X130,X$1:X$108,0)&lt;62,"5th/6th Boys",MATCH(X130,X$1:X$108,0)&lt;81,"5th/6th Girls",MATCH(X130,X$1:X$108,0)&lt;100,"7th-9th Boys",MATCH(X130,X$1:X$108,0)&lt;109,"7th-9th Girls")),"",_xlfn.IFS(MATCH(X130,X$1:X$108,0)&lt;24,"3rd/4th Boys",MATCH(X130,X$1:X$108,0)&lt;43,"3rd/4th Girls",MATCH(X130,X$1:X$108,0)&lt;62,"5th/6th Boys",MATCH(X130,X$1:X$108,0)&lt;81,"5th/6th Girls",MATCH(X130,X$1:X$108,0)&lt;100,"7th-9th Boys",MATCH(X130,X$1:X$108,0)&lt;109,"7th-9th Girls")), "")</f>
        <v/>
      </c>
      <c r="V130" s="152">
        <v>0.58333333333333337</v>
      </c>
      <c r="W130" s="153" t="s">
        <v>78</v>
      </c>
      <c r="X130" s="154" t="str">
        <f t="shared" si="97"/>
        <v>2:00 PM SHS</v>
      </c>
      <c r="Y130" s="151" t="str" cm="1">
        <f t="array" ref="Y130">IF(COUNTIF(AB$9:AB$108,AB130)=2,IF(ISNA(_xlfn.IFS(MATCH(AB130,AB$1:AB$108,0)&lt;24,"3rd/4th Boys",MATCH(AB130,AB$1:AB$108,0)&lt;43,"3rd/4th Girls",MATCH(AB130,AB$1:AB$108,0)&lt;62,"5th/6th Boys",MATCH(AB130,AB$1:AB$108,0)&lt;81,"5th/6th Girls",MATCH(AB130,AB$1:AB$108,0)&lt;100,"7th-9th Boys",MATCH(AB130,AB$1:AB$108,0)&lt;109,"7th-9th Girls")),"",_xlfn.IFS(MATCH(AB130,AB$1:AB$108,0)&lt;24,"3rd/4th Boys",MATCH(AB130,AB$1:AB$108,0)&lt;43,"3rd/4th Girls",MATCH(AB130,AB$1:AB$108,0)&lt;62,"5th/6th Boys",MATCH(AB130,AB$1:AB$108,0)&lt;81,"5th/6th Girls",MATCH(AB130,AB$1:AB$108,0)&lt;100,"7th-9th Boys",MATCH(AB130,AB$1:AB$108,0)&lt;109,"7th-9th Girls")), "")</f>
        <v/>
      </c>
      <c r="Z130" s="152">
        <v>0.58333333333333337</v>
      </c>
      <c r="AA130" s="153" t="s">
        <v>78</v>
      </c>
      <c r="AB130" s="154" t="str">
        <f t="shared" si="98"/>
        <v>2:00 PM SHS</v>
      </c>
      <c r="AC130" s="151" t="str" cm="1">
        <f t="array" ref="AC130">IF(COUNTIF(AF$9:AF$108,AF130)=2,IF(ISNA(_xlfn.IFS(MATCH(AF130,AF$1:AF$108,0)&lt;24,"3rd/4th Boys",MATCH(AF130,AF$1:AF$108,0)&lt;43,"3rd/4th Girls",MATCH(AF130,AF$1:AF$108,0)&lt;62,"5th/6th Boys",MATCH(AF130,AF$1:AF$108,0)&lt;81,"5th/6th Girls",MATCH(AF130,AF$1:AF$108,0)&lt;100,"7th-9th Boys",MATCH(AF130,AF$1:AF$108,0)&lt;109,"7th-9th Girls")),"",_xlfn.IFS(MATCH(AF130,AF$1:AF$108,0)&lt;24,"3rd/4th Boys",MATCH(AF130,AF$1:AF$108,0)&lt;43,"3rd/4th Girls",MATCH(AF130,AF$1:AF$108,0)&lt;62,"5th/6th Boys",MATCH(AF130,AF$1:AF$108,0)&lt;81,"5th/6th Girls",MATCH(AF130,AF$1:AF$108,0)&lt;100,"7th-9th Boys",MATCH(AF130,AF$1:AF$108,0)&lt;109,"7th-9th Girls")), "")</f>
        <v/>
      </c>
      <c r="AD130" s="152">
        <v>0.58333333333333337</v>
      </c>
      <c r="AE130" s="153" t="s">
        <v>78</v>
      </c>
      <c r="AF130" s="155" t="str">
        <f t="shared" si="99"/>
        <v>2:00 PM SHS</v>
      </c>
      <c r="AG130" s="24"/>
      <c r="AH130"/>
      <c r="AI130"/>
      <c r="AJ130" s="24"/>
      <c r="AK130" s="24"/>
      <c r="AL130" s="24"/>
      <c r="AM130" s="24"/>
      <c r="AN130" s="24"/>
      <c r="AO130" s="24"/>
      <c r="AP130" s="24"/>
      <c r="AQ130" s="24"/>
      <c r="AR130" s="24"/>
      <c r="AS130" s="24"/>
      <c r="AY130"/>
      <c r="AZ130" s="24"/>
      <c r="BA130" s="24"/>
      <c r="BB130"/>
      <c r="BC130"/>
    </row>
    <row r="131" spans="1:55" s="14" customFormat="1" x14ac:dyDescent="0.3">
      <c r="A131" s="151" t="str" cm="1">
        <f t="array" ref="A131">IF(ISNA(_xlfn.IFS(MATCH(D131,D$1:D$108,0)&lt;24,"3rd/4th Boys",MATCH(D131,D$1:D$108,0)&lt;43,"3rd/4th Girls",MATCH(D131,D$1:D$108,0)&lt;62,"5th/6th Boys",MATCH(D131,D$1:D$108,0)&lt;81,"5th/6th Girls",MATCH(D131,D$1:D$108,0)&lt;100,"7th-9th Boys",MATCH(D131,D$1:D$108,0)&lt;109,"7th-9th Girls")),"",_xlfn.IFS(MATCH(D131,D$1:D$108,0)&lt;24,"3rd/4th Boys",MATCH(D131,D$1:D$108,0)&lt;43,"3rd/4th Girls",MATCH(D131,D$1:D$108,0)&lt;62,"5th/6th Boys",MATCH(D131,D$1:D$108,0)&lt;81,"5th/6th Girls",MATCH(D131,D$1:D$108,0)&lt;100,"7th-9th Boys",MATCH(D131,D$1:D$108,0)&lt;109,"7th-9th Girls"))</f>
        <v>5th/6th Boys</v>
      </c>
      <c r="B131" s="152">
        <v>0.33333333333333331</v>
      </c>
      <c r="C131" s="153" t="s">
        <v>80</v>
      </c>
      <c r="D131" s="154" t="str">
        <f t="shared" si="92"/>
        <v>8:00 AM AMS</v>
      </c>
      <c r="E131" s="151" t="str" cm="1">
        <f t="array" ref="E131">IF(ISNA(_xlfn.IFS(MATCH(H131,H$1:H$108,0)&lt;24,"3rd/4th Boys",MATCH(H131,H$1:H$108,0)&lt;43,"3rd/4th Girls",MATCH(H131,H$1:H$108,0)&lt;62,"5th/6th Boys",MATCH(H131,H$1:H$108,0)&lt;81,"5th/6th Girls",MATCH(H131,H$1:H$108,0)&lt;100,"7th-9th Boys",MATCH(H131,H$1:H$108,0)&lt;109,"7th-9th Girls")),"",_xlfn.IFS(MATCH(H131,H$1:H$108,0)&lt;24,"3rd/4th Boys",MATCH(H131,H$1:H$108,0)&lt;43,"3rd/4th Girls",MATCH(H131,H$1:H$108,0)&lt;62,"5th/6th Boys",MATCH(H131,H$1:H$108,0)&lt;81,"5th/6th Girls",MATCH(H131,H$1:H$108,0)&lt;100,"7th-9th Boys",MATCH(H131,H$1:H$108,0)&lt;109,"7th-9th Girls"))</f>
        <v>5th/6th Boys</v>
      </c>
      <c r="F131" s="152">
        <v>0.33333333333333331</v>
      </c>
      <c r="G131" s="153" t="s">
        <v>80</v>
      </c>
      <c r="H131" s="154" t="str">
        <f t="shared" si="93"/>
        <v>8:00 AM AMS</v>
      </c>
      <c r="I131" s="151" t="str" cm="1">
        <f t="array" ref="I131">IF(ISNA(_xlfn.IFS(MATCH(L131,L$1:L$108,0)&lt;24,"3rd/4th Boys",MATCH(L131,L$1:L$108,0)&lt;43,"3rd/4th Girls",MATCH(L131,L$1:L$108,0)&lt;62,"5th/6th Boys",MATCH(L131,L$1:L$108,0)&lt;81,"5th/6th Girls",MATCH(L131,L$1:L$108,0)&lt;100,"7th-9th Boys",MATCH(L131,L$1:L$108,0)&lt;109,"7th-9th Girls")),"",_xlfn.IFS(MATCH(L131,L$1:L$108,0)&lt;24,"3rd/4th Boys",MATCH(L131,L$1:L$108,0)&lt;43,"3rd/4th Girls",MATCH(L131,L$1:L$108,0)&lt;62,"5th/6th Boys",MATCH(L131,L$1:L$108,0)&lt;81,"5th/6th Girls",MATCH(L131,L$1:L$108,0)&lt;100,"7th-9th Boys",MATCH(L131,L$1:L$108,0)&lt;109,"7th-9th Girls"))</f>
        <v>7th-9th Boys</v>
      </c>
      <c r="J131" s="152">
        <v>0.33333333333333331</v>
      </c>
      <c r="K131" s="153" t="s">
        <v>80</v>
      </c>
      <c r="L131" s="154" t="str">
        <f t="shared" si="94"/>
        <v>8:00 AM AMS</v>
      </c>
      <c r="M131" s="151" t="str" cm="1">
        <f t="array" ref="M131">IF(ISNA(_xlfn.IFS(MATCH(P131,P$1:P$108,0)&lt;24,"3rd/4th Boys",MATCH(P131,P$1:P$108,0)&lt;43,"3rd/4th Girls",MATCH(P131,P$1:P$108,0)&lt;62,"5th/6th Boys",MATCH(P131,P$1:P$108,0)&lt;81,"5th/6th Girls",MATCH(P131,P$1:P$108,0)&lt;100,"7th-9th Boys",MATCH(P131,P$1:P$108,0)&lt;109,"7th-9th Girls")),"",_xlfn.IFS(MATCH(P131,P$1:P$108,0)&lt;24,"3rd/4th Boys",MATCH(P131,P$1:P$108,0)&lt;43,"3rd/4th Girls",MATCH(P131,P$1:P$108,0)&lt;62,"5th/6th Boys",MATCH(P131,P$1:P$108,0)&lt;81,"5th/6th Girls",MATCH(P131,P$1:P$108,0)&lt;100,"7th-9th Boys",MATCH(P131,P$1:P$108,0)&lt;109,"7th-9th Girls"))</f>
        <v>5th/6th Boys</v>
      </c>
      <c r="N131" s="152">
        <v>0.33333333333333331</v>
      </c>
      <c r="O131" s="153" t="s">
        <v>80</v>
      </c>
      <c r="P131" s="154" t="str">
        <f t="shared" si="95"/>
        <v>8:00 AM AMS</v>
      </c>
      <c r="Q131" s="151" t="str" cm="1">
        <f t="array" ref="Q131">IF(ISNA(_xlfn.IFS(MATCH(T131,T$1:T$108,0)&lt;24,"3rd/4th Boys",MATCH(T131,T$1:T$108,0)&lt;43,"3rd/4th Girls",MATCH(T131,T$1:T$108,0)&lt;62,"5th/6th Boys",MATCH(T131,T$1:T$108,0)&lt;81,"5th/6th Girls",MATCH(T131,T$1:T$108,0)&lt;100,"7th-9th Boys",MATCH(T131,T$1:T$108,0)&lt;109,"7th-9th Girls")),"",_xlfn.IFS(MATCH(T131,T$1:T$108,0)&lt;24,"3rd/4th Boys",MATCH(T131,T$1:T$108,0)&lt;43,"3rd/4th Girls",MATCH(T131,T$1:T$108,0)&lt;62,"5th/6th Boys",MATCH(T131,T$1:T$108,0)&lt;81,"5th/6th Girls",MATCH(T131,T$1:T$108,0)&lt;100,"7th-9th Boys",MATCH(T131,T$1:T$108,0)&lt;109,"7th-9th Girls"))</f>
        <v>7th-9th Boys</v>
      </c>
      <c r="R131" s="152">
        <v>0.33333333333333331</v>
      </c>
      <c r="S131" s="153" t="s">
        <v>80</v>
      </c>
      <c r="T131" s="154" t="str">
        <f t="shared" si="96"/>
        <v>8:00 AM AMS</v>
      </c>
      <c r="U131" s="151" t="str" cm="1">
        <f t="array" ref="U131">IF(ISNA(_xlfn.IFS(MATCH(X131,X$1:X$108,0)&lt;24,"3rd/4th Boys",MATCH(X131,X$1:X$108,0)&lt;43,"3rd/4th Girls",MATCH(X131,X$1:X$108,0)&lt;62,"5th/6th Boys",MATCH(X131,X$1:X$108,0)&lt;81,"5th/6th Girls",MATCH(X131,X$1:X$108,0)&lt;100,"7th-9th Boys",MATCH(X131,X$1:X$108,0)&lt;109,"7th-9th Girls")),"",_xlfn.IFS(MATCH(X131,X$1:X$108,0)&lt;24,"3rd/4th Boys",MATCH(X131,X$1:X$108,0)&lt;43,"3rd/4th Girls",MATCH(X131,X$1:X$108,0)&lt;62,"5th/6th Boys",MATCH(X131,X$1:X$108,0)&lt;81,"5th/6th Girls",MATCH(X131,X$1:X$108,0)&lt;100,"7th-9th Boys",MATCH(X131,X$1:X$108,0)&lt;109,"7th-9th Girls"))</f>
        <v>7th-9th Boys</v>
      </c>
      <c r="V131" s="152">
        <v>0.33333333333333331</v>
      </c>
      <c r="W131" s="153" t="s">
        <v>80</v>
      </c>
      <c r="X131" s="154" t="str">
        <f t="shared" si="97"/>
        <v>8:00 AM AMS</v>
      </c>
      <c r="Y131" s="151" t="str" cm="1">
        <f t="array" ref="Y131">IF(ISNA(_xlfn.IFS(MATCH(AB131,AB$1:AB$108,0)&lt;24,"3rd/4th Boys",MATCH(AB131,AB$1:AB$108,0)&lt;43,"3rd/4th Girls",MATCH(AB131,AB$1:AB$108,0)&lt;62,"5th/6th Boys",MATCH(AB131,AB$1:AB$108,0)&lt;81,"5th/6th Girls",MATCH(AB131,AB$1:AB$108,0)&lt;100,"7th-9th Boys",MATCH(AB131,AB$1:AB$108,0)&lt;109,"7th-9th Girls")),"",_xlfn.IFS(MATCH(AB131,AB$1:AB$108,0)&lt;24,"3rd/4th Boys",MATCH(AB131,AB$1:AB$108,0)&lt;43,"3rd/4th Girls",MATCH(AB131,AB$1:AB$108,0)&lt;62,"5th/6th Boys",MATCH(AB131,AB$1:AB$108,0)&lt;81,"5th/6th Girls",MATCH(AB131,AB$1:AB$108,0)&lt;100,"7th-9th Boys",MATCH(AB131,AB$1:AB$108,0)&lt;109,"7th-9th Girls"))</f>
        <v>5th/6th Boys</v>
      </c>
      <c r="Z131" s="152">
        <v>0.33333333333333331</v>
      </c>
      <c r="AA131" s="153" t="s">
        <v>80</v>
      </c>
      <c r="AB131" s="154" t="str">
        <f t="shared" si="98"/>
        <v>8:00 AM AMS</v>
      </c>
      <c r="AC131" s="151" t="str" cm="1">
        <f t="array" ref="AC131">IF(ISNA(_xlfn.IFS(MATCH(AF131,AF$1:AF$108,0)&lt;24,"3rd/4th Boys",MATCH(AF131,AF$1:AF$108,0)&lt;43,"3rd/4th Girls",MATCH(AF131,AF$1:AF$108,0)&lt;62,"5th/6th Boys",MATCH(AF131,AF$1:AF$108,0)&lt;81,"5th/6th Girls",MATCH(AF131,AF$1:AF$108,0)&lt;100,"7th-9th Boys",MATCH(AF131,AF$1:AF$108,0)&lt;109,"7th-9th Girls")),"",_xlfn.IFS(MATCH(AF131,AF$1:AF$108,0)&lt;24,"3rd/4th Boys",MATCH(AF131,AF$1:AF$108,0)&lt;43,"3rd/4th Girls",MATCH(AF131,AF$1:AF$108,0)&lt;62,"5th/6th Boys",MATCH(AF131,AF$1:AF$108,0)&lt;81,"5th/6th Girls",MATCH(AF131,AF$1:AF$108,0)&lt;100,"7th-9th Boys",MATCH(AF131,AF$1:AF$108,0)&lt;109,"7th-9th Girls"))</f>
        <v/>
      </c>
      <c r="AD131" s="152">
        <v>0.33333333333333331</v>
      </c>
      <c r="AE131" s="153" t="s">
        <v>80</v>
      </c>
      <c r="AF131" s="155" t="str">
        <f t="shared" si="99"/>
        <v>8:00 AM AMS</v>
      </c>
      <c r="AG131" s="24"/>
      <c r="AH131"/>
      <c r="AI131"/>
      <c r="AJ131" s="24"/>
      <c r="AK131" s="24"/>
      <c r="AL131" s="24"/>
      <c r="AM131" s="24"/>
      <c r="AN131" s="24"/>
      <c r="AO131" s="24"/>
      <c r="AP131" s="24"/>
      <c r="AQ131" s="24"/>
      <c r="AR131" s="24"/>
      <c r="AS131" s="24"/>
      <c r="AY131"/>
      <c r="AZ131" s="24"/>
      <c r="BA131" s="24"/>
      <c r="BB131"/>
      <c r="BC131"/>
    </row>
    <row r="132" spans="1:55" s="14" customFormat="1" x14ac:dyDescent="0.3">
      <c r="A132" s="150" t="str" cm="1">
        <f t="array" ref="A132">IF(ISNA(_xlfn.IFS(MATCH(D132,D$1:D$108,0)&lt;24,"3rd/4th Boys",MATCH(D132,D$1:D$108,0)&lt;43,"3rd/4th Girls",MATCH(D132,D$1:D$108,0)&lt;62,"5th/6th Boys",MATCH(D132,D$1:D$108,0)&lt;81,"5th/6th Girls",MATCH(D132,D$1:D$108,0)&lt;100,"7th-9th Boys",MATCH(D132,D$1:D$108,0)&lt;109,"7th-9th Girls")),"",_xlfn.IFS(MATCH(D132,D$1:D$108,0)&lt;24,"3rd/4th Boys",MATCH(D132,D$1:D$108,0)&lt;43,"3rd/4th Girls",MATCH(D132,D$1:D$108,0)&lt;62,"5th/6th Boys",MATCH(D132,D$1:D$108,0)&lt;81,"5th/6th Girls",MATCH(D132,D$1:D$108,0)&lt;100,"7th-9th Boys",MATCH(D132,D$1:D$108,0)&lt;109,"7th-9th Girls"))</f>
        <v/>
      </c>
      <c r="B132" s="152">
        <v>0.54166666666666663</v>
      </c>
      <c r="C132" s="153" t="s">
        <v>80</v>
      </c>
      <c r="D132" s="154" t="str">
        <f t="shared" si="83"/>
        <v>1:00 PM AMS</v>
      </c>
      <c r="E132" s="150" t="str" cm="1">
        <f t="array" ref="E132">IF(ISNA(_xlfn.IFS(MATCH(H132,H$1:H$108,0)&lt;24,"3rd/4th Boys",MATCH(H132,H$1:H$108,0)&lt;43,"3rd/4th Girls",MATCH(H132,H$1:H$108,0)&lt;62,"5th/6th Boys",MATCH(H132,H$1:H$108,0)&lt;81,"5th/6th Girls",MATCH(H132,H$1:H$108,0)&lt;100,"7th-9th Boys",MATCH(H132,H$1:H$108,0)&lt;109,"7th-9th Girls")),"",_xlfn.IFS(MATCH(H132,H$1:H$108,0)&lt;24,"3rd/4th Boys",MATCH(H132,H$1:H$108,0)&lt;43,"3rd/4th Girls",MATCH(H132,H$1:H$108,0)&lt;62,"5th/6th Boys",MATCH(H132,H$1:H$108,0)&lt;81,"5th/6th Girls",MATCH(H132,H$1:H$108,0)&lt;100,"7th-9th Boys",MATCH(H132,H$1:H$108,0)&lt;109,"7th-9th Girls"))</f>
        <v/>
      </c>
      <c r="F132" s="152">
        <v>0.54166666666666663</v>
      </c>
      <c r="G132" s="153" t="s">
        <v>80</v>
      </c>
      <c r="H132" s="154" t="str">
        <f t="shared" si="90"/>
        <v>1:00 PM AMS</v>
      </c>
      <c r="I132" s="150" t="str" cm="1">
        <f t="array" ref="I132">IF(ISNA(_xlfn.IFS(MATCH(L132,L$1:L$108,0)&lt;24,"3rd/4th Boys",MATCH(L132,L$1:L$108,0)&lt;43,"3rd/4th Girls",MATCH(L132,L$1:L$108,0)&lt;62,"5th/6th Boys",MATCH(L132,L$1:L$108,0)&lt;81,"5th/6th Girls",MATCH(L132,L$1:L$108,0)&lt;100,"7th-9th Boys",MATCH(L132,L$1:L$108,0)&lt;109,"7th-9th Girls")),"",_xlfn.IFS(MATCH(L132,L$1:L$108,0)&lt;24,"3rd/4th Boys",MATCH(L132,L$1:L$108,0)&lt;43,"3rd/4th Girls",MATCH(L132,L$1:L$108,0)&lt;62,"5th/6th Boys",MATCH(L132,L$1:L$108,0)&lt;81,"5th/6th Girls",MATCH(L132,L$1:L$108,0)&lt;100,"7th-9th Boys",MATCH(L132,L$1:L$108,0)&lt;109,"7th-9th Girls"))</f>
        <v/>
      </c>
      <c r="J132" s="152">
        <v>0.54166666666666663</v>
      </c>
      <c r="K132" s="153" t="s">
        <v>80</v>
      </c>
      <c r="L132" s="154" t="str">
        <f t="shared" si="84"/>
        <v>1:00 PM AMS</v>
      </c>
      <c r="M132" s="150" t="str" cm="1">
        <f t="array" ref="M132">IF(ISNA(_xlfn.IFS(MATCH(P132,P$1:P$108,0)&lt;24,"3rd/4th Boys",MATCH(P132,P$1:P$108,0)&lt;43,"3rd/4th Girls",MATCH(P132,P$1:P$108,0)&lt;62,"5th/6th Boys",MATCH(P132,P$1:P$108,0)&lt;81,"5th/6th Girls",MATCH(P132,P$1:P$108,0)&lt;100,"7th-9th Boys",MATCH(P132,P$1:P$108,0)&lt;109,"7th-9th Girls")),"",_xlfn.IFS(MATCH(P132,P$1:P$108,0)&lt;24,"3rd/4th Boys",MATCH(P132,P$1:P$108,0)&lt;43,"3rd/4th Girls",MATCH(P132,P$1:P$108,0)&lt;62,"5th/6th Boys",MATCH(P132,P$1:P$108,0)&lt;81,"5th/6th Girls",MATCH(P132,P$1:P$108,0)&lt;100,"7th-9th Boys",MATCH(P132,P$1:P$108,0)&lt;109,"7th-9th Girls"))</f>
        <v/>
      </c>
      <c r="N132" s="152">
        <v>0.54166666666666663</v>
      </c>
      <c r="O132" s="153" t="s">
        <v>80</v>
      </c>
      <c r="P132" s="154" t="str">
        <f t="shared" si="85"/>
        <v>1:00 PM AMS</v>
      </c>
      <c r="Q132" s="150" t="str" cm="1">
        <f t="array" ref="Q132">IF(ISNA(_xlfn.IFS(MATCH(T132,T$1:T$108,0)&lt;24,"3rd/4th Boys",MATCH(T132,T$1:T$108,0)&lt;43,"3rd/4th Girls",MATCH(T132,T$1:T$108,0)&lt;62,"5th/6th Boys",MATCH(T132,T$1:T$108,0)&lt;81,"5th/6th Girls",MATCH(T132,T$1:T$108,0)&lt;100,"7th-9th Boys",MATCH(T132,T$1:T$108,0)&lt;109,"7th-9th Girls")),"",_xlfn.IFS(MATCH(T132,T$1:T$108,0)&lt;24,"3rd/4th Boys",MATCH(T132,T$1:T$108,0)&lt;43,"3rd/4th Girls",MATCH(T132,T$1:T$108,0)&lt;62,"5th/6th Boys",MATCH(T132,T$1:T$108,0)&lt;81,"5th/6th Girls",MATCH(T132,T$1:T$108,0)&lt;100,"7th-9th Boys",MATCH(T132,T$1:T$108,0)&lt;109,"7th-9th Girls"))</f>
        <v/>
      </c>
      <c r="R132" s="152">
        <v>0.54166666666666663</v>
      </c>
      <c r="S132" s="153" t="s">
        <v>80</v>
      </c>
      <c r="T132" s="154" t="str">
        <f t="shared" si="86"/>
        <v>1:00 PM AMS</v>
      </c>
      <c r="U132" s="150" t="str" cm="1">
        <f t="array" ref="U132">IF(ISNA(_xlfn.IFS(MATCH(X132,X$1:X$108,0)&lt;24,"3rd/4th Boys",MATCH(X132,X$1:X$108,0)&lt;43,"3rd/4th Girls",MATCH(X132,X$1:X$108,0)&lt;62,"5th/6th Boys",MATCH(X132,X$1:X$108,0)&lt;81,"5th/6th Girls",MATCH(X132,X$1:X$108,0)&lt;100,"7th-9th Boys",MATCH(X132,X$1:X$108,0)&lt;109,"7th-9th Girls")),"",_xlfn.IFS(MATCH(X132,X$1:X$108,0)&lt;24,"3rd/4th Boys",MATCH(X132,X$1:X$108,0)&lt;43,"3rd/4th Girls",MATCH(X132,X$1:X$108,0)&lt;62,"5th/6th Boys",MATCH(X132,X$1:X$108,0)&lt;81,"5th/6th Girls",MATCH(X132,X$1:X$108,0)&lt;100,"7th-9th Boys",MATCH(X132,X$1:X$108,0)&lt;109,"7th-9th Girls"))</f>
        <v/>
      </c>
      <c r="V132" s="152">
        <v>0.54166666666666663</v>
      </c>
      <c r="W132" s="153" t="s">
        <v>80</v>
      </c>
      <c r="X132" s="154" t="str">
        <f t="shared" si="87"/>
        <v>1:00 PM AMS</v>
      </c>
      <c r="Y132" s="150" t="str" cm="1">
        <f t="array" ref="Y132">IF(ISNA(_xlfn.IFS(MATCH(AB132,AB$1:AB$108,0)&lt;24,"3rd/4th Boys",MATCH(AB132,AB$1:AB$108,0)&lt;43,"3rd/4th Girls",MATCH(AB132,AB$1:AB$108,0)&lt;62,"5th/6th Boys",MATCH(AB132,AB$1:AB$108,0)&lt;81,"5th/6th Girls",MATCH(AB132,AB$1:AB$108,0)&lt;100,"7th-9th Boys",MATCH(AB132,AB$1:AB$108,0)&lt;109,"7th-9th Girls")),"",_xlfn.IFS(MATCH(AB132,AB$1:AB$108,0)&lt;24,"3rd/4th Boys",MATCH(AB132,AB$1:AB$108,0)&lt;43,"3rd/4th Girls",MATCH(AB132,AB$1:AB$108,0)&lt;62,"5th/6th Boys",MATCH(AB132,AB$1:AB$108,0)&lt;81,"5th/6th Girls",MATCH(AB132,AB$1:AB$108,0)&lt;100,"7th-9th Boys",MATCH(AB132,AB$1:AB$108,0)&lt;109,"7th-9th Girls"))</f>
        <v/>
      </c>
      <c r="Z132" s="152">
        <v>0.54166666666666663</v>
      </c>
      <c r="AA132" s="153" t="s">
        <v>80</v>
      </c>
      <c r="AB132" s="154" t="str">
        <f t="shared" si="88"/>
        <v>1:00 PM AMS</v>
      </c>
      <c r="AC132" s="150" t="str" cm="1">
        <f t="array" ref="AC132">IF(ISNA(_xlfn.IFS(MATCH(AF132,AF$1:AF$108,0)&lt;24,"3rd/4th Boys",MATCH(AF132,AF$1:AF$108,0)&lt;43,"3rd/4th Girls",MATCH(AF132,AF$1:AF$108,0)&lt;62,"5th/6th Boys",MATCH(AF132,AF$1:AF$108,0)&lt;81,"5th/6th Girls",MATCH(AF132,AF$1:AF$108,0)&lt;100,"7th-9th Boys",MATCH(AF132,AF$1:AF$108,0)&lt;109,"7th-9th Girls")),"",_xlfn.IFS(MATCH(AF132,AF$1:AF$108,0)&lt;24,"3rd/4th Boys",MATCH(AF132,AF$1:AF$108,0)&lt;43,"3rd/4th Girls",MATCH(AF132,AF$1:AF$108,0)&lt;62,"5th/6th Boys",MATCH(AF132,AF$1:AF$108,0)&lt;81,"5th/6th Girls",MATCH(AF132,AF$1:AF$108,0)&lt;100,"7th-9th Boys",MATCH(AF132,AF$1:AF$108,0)&lt;109,"7th-9th Girls"))</f>
        <v/>
      </c>
      <c r="AD132" s="152">
        <v>0.54166666666666663</v>
      </c>
      <c r="AE132" s="153" t="s">
        <v>80</v>
      </c>
      <c r="AF132" s="155" t="str">
        <f t="shared" si="89"/>
        <v>1:00 PM AMS</v>
      </c>
      <c r="AG132" s="24"/>
      <c r="AH132"/>
      <c r="AI132"/>
      <c r="AJ132" s="24"/>
      <c r="AK132" s="24"/>
      <c r="AL132" s="24"/>
      <c r="AM132" s="24"/>
      <c r="AN132" s="24"/>
      <c r="AO132" s="24"/>
      <c r="AP132" s="24"/>
      <c r="AQ132" s="24"/>
      <c r="AR132" s="24"/>
      <c r="AS132" s="24"/>
      <c r="AY132"/>
      <c r="AZ132" s="24"/>
      <c r="BA132" s="24"/>
      <c r="BB132"/>
      <c r="BC132"/>
    </row>
    <row r="133" spans="1:55" s="14" customFormat="1" x14ac:dyDescent="0.3">
      <c r="A133" s="151" t="str" cm="1">
        <f t="array" ref="A133">IF(ISNA(_xlfn.IFS(MATCH(D133,D$1:D$108,0)&lt;24,"3rd/4th Boys",MATCH(D133,D$1:D$108,0)&lt;43,"3rd/4th Girls",MATCH(D133,D$1:D$108,0)&lt;62,"5th/6th Boys",MATCH(D133,D$1:D$108,0)&lt;81,"5th/6th Girls",MATCH(D133,D$1:D$108,0)&lt;100,"7th-9th Boys",MATCH(D133,D$1:D$108,0)&lt;109,"7th-9th Girls")),"",_xlfn.IFS(MATCH(D133,D$1:D$108,0)&lt;24,"3rd/4th Boys",MATCH(D133,D$1:D$108,0)&lt;43,"3rd/4th Girls",MATCH(D133,D$1:D$108,0)&lt;62,"5th/6th Boys",MATCH(D133,D$1:D$108,0)&lt;81,"5th/6th Girls",MATCH(D133,D$1:D$108,0)&lt;100,"7th-9th Boys",MATCH(D133,D$1:D$108,0)&lt;109,"7th-9th Girls"))</f>
        <v>7th-9th Boys</v>
      </c>
      <c r="B133" s="152">
        <v>0.59375</v>
      </c>
      <c r="C133" s="153" t="s">
        <v>80</v>
      </c>
      <c r="D133" s="154" t="str">
        <f t="shared" si="83"/>
        <v>2:15 PM AMS</v>
      </c>
      <c r="E133" s="151" t="str" cm="1">
        <f t="array" ref="E133">IF(ISNA(_xlfn.IFS(MATCH(H133,H$1:H$108,0)&lt;24,"3rd/4th Boys",MATCH(H133,H$1:H$108,0)&lt;43,"3rd/4th Girls",MATCH(H133,H$1:H$108,0)&lt;62,"5th/6th Boys",MATCH(H133,H$1:H$108,0)&lt;81,"5th/6th Girls",MATCH(H133,H$1:H$108,0)&lt;100,"7th-9th Boys",MATCH(H133,H$1:H$108,0)&lt;109,"7th-9th Girls")),"",_xlfn.IFS(MATCH(H133,H$1:H$108,0)&lt;24,"3rd/4th Boys",MATCH(H133,H$1:H$108,0)&lt;43,"3rd/4th Girls",MATCH(H133,H$1:H$108,0)&lt;62,"5th/6th Boys",MATCH(H133,H$1:H$108,0)&lt;81,"5th/6th Girls",MATCH(H133,H$1:H$108,0)&lt;100,"7th-9th Boys",MATCH(H133,H$1:H$108,0)&lt;109,"7th-9th Girls"))</f>
        <v>5th/6th Boys</v>
      </c>
      <c r="F133" s="152">
        <v>0.59375</v>
      </c>
      <c r="G133" s="153" t="s">
        <v>80</v>
      </c>
      <c r="H133" s="154" t="str">
        <f t="shared" si="90"/>
        <v>2:15 PM AMS</v>
      </c>
      <c r="I133" s="151" t="str" cm="1">
        <f t="array" ref="I133">IF(ISNA(_xlfn.IFS(MATCH(L133,L$1:L$108,0)&lt;24,"3rd/4th Boys",MATCH(L133,L$1:L$108,0)&lt;43,"3rd/4th Girls",MATCH(L133,L$1:L$108,0)&lt;62,"5th/6th Boys",MATCH(L133,L$1:L$108,0)&lt;81,"5th/6th Girls",MATCH(L133,L$1:L$108,0)&lt;100,"7th-9th Boys",MATCH(L133,L$1:L$108,0)&lt;109,"7th-9th Girls")),"",_xlfn.IFS(MATCH(L133,L$1:L$108,0)&lt;24,"3rd/4th Boys",MATCH(L133,L$1:L$108,0)&lt;43,"3rd/4th Girls",MATCH(L133,L$1:L$108,0)&lt;62,"5th/6th Boys",MATCH(L133,L$1:L$108,0)&lt;81,"5th/6th Girls",MATCH(L133,L$1:L$108,0)&lt;100,"7th-9th Boys",MATCH(L133,L$1:L$108,0)&lt;109,"7th-9th Girls"))</f>
        <v>5th/6th Boys</v>
      </c>
      <c r="J133" s="152">
        <v>0.59375</v>
      </c>
      <c r="K133" s="153" t="s">
        <v>80</v>
      </c>
      <c r="L133" s="154" t="str">
        <f t="shared" si="84"/>
        <v>2:15 PM AMS</v>
      </c>
      <c r="M133" s="151" t="str" cm="1">
        <f t="array" ref="M133">IF(ISNA(_xlfn.IFS(MATCH(P133,P$1:P$108,0)&lt;24,"3rd/4th Boys",MATCH(P133,P$1:P$108,0)&lt;43,"3rd/4th Girls",MATCH(P133,P$1:P$108,0)&lt;62,"5th/6th Boys",MATCH(P133,P$1:P$108,0)&lt;81,"5th/6th Girls",MATCH(P133,P$1:P$108,0)&lt;100,"7th-9th Boys",MATCH(P133,P$1:P$108,0)&lt;109,"7th-9th Girls")),"",_xlfn.IFS(MATCH(P133,P$1:P$108,0)&lt;24,"3rd/4th Boys",MATCH(P133,P$1:P$108,0)&lt;43,"3rd/4th Girls",MATCH(P133,P$1:P$108,0)&lt;62,"5th/6th Boys",MATCH(P133,P$1:P$108,0)&lt;81,"5th/6th Girls",MATCH(P133,P$1:P$108,0)&lt;100,"7th-9th Boys",MATCH(P133,P$1:P$108,0)&lt;109,"7th-9th Girls"))</f>
        <v>5th/6th Girls</v>
      </c>
      <c r="N133" s="152">
        <v>0.59375</v>
      </c>
      <c r="O133" s="153" t="s">
        <v>80</v>
      </c>
      <c r="P133" s="154" t="str">
        <f t="shared" si="85"/>
        <v>2:15 PM AMS</v>
      </c>
      <c r="Q133" s="151" t="str" cm="1">
        <f t="array" ref="Q133">IF(ISNA(_xlfn.IFS(MATCH(T133,T$1:T$108,0)&lt;24,"3rd/4th Boys",MATCH(T133,T$1:T$108,0)&lt;43,"3rd/4th Girls",MATCH(T133,T$1:T$108,0)&lt;62,"5th/6th Boys",MATCH(T133,T$1:T$108,0)&lt;81,"5th/6th Girls",MATCH(T133,T$1:T$108,0)&lt;100,"7th-9th Boys",MATCH(T133,T$1:T$108,0)&lt;109,"7th-9th Girls")),"",_xlfn.IFS(MATCH(T133,T$1:T$108,0)&lt;24,"3rd/4th Boys",MATCH(T133,T$1:T$108,0)&lt;43,"3rd/4th Girls",MATCH(T133,T$1:T$108,0)&lt;62,"5th/6th Boys",MATCH(T133,T$1:T$108,0)&lt;81,"5th/6th Girls",MATCH(T133,T$1:T$108,0)&lt;100,"7th-9th Boys",MATCH(T133,T$1:T$108,0)&lt;109,"7th-9th Girls"))</f>
        <v>5th/6th Girls</v>
      </c>
      <c r="R133" s="152">
        <v>0.59375</v>
      </c>
      <c r="S133" s="153" t="s">
        <v>80</v>
      </c>
      <c r="T133" s="154" t="str">
        <f t="shared" si="86"/>
        <v>2:15 PM AMS</v>
      </c>
      <c r="U133" s="151" t="str" cm="1">
        <f t="array" ref="U133">IF(ISNA(_xlfn.IFS(MATCH(X133,X$1:X$108,0)&lt;24,"3rd/4th Boys",MATCH(X133,X$1:X$108,0)&lt;43,"3rd/4th Girls",MATCH(X133,X$1:X$108,0)&lt;62,"5th/6th Boys",MATCH(X133,X$1:X$108,0)&lt;81,"5th/6th Girls",MATCH(X133,X$1:X$108,0)&lt;100,"7th-9th Boys",MATCH(X133,X$1:X$108,0)&lt;109,"7th-9th Girls")),"",_xlfn.IFS(MATCH(X133,X$1:X$108,0)&lt;24,"3rd/4th Boys",MATCH(X133,X$1:X$108,0)&lt;43,"3rd/4th Girls",MATCH(X133,X$1:X$108,0)&lt;62,"5th/6th Boys",MATCH(X133,X$1:X$108,0)&lt;81,"5th/6th Girls",MATCH(X133,X$1:X$108,0)&lt;100,"7th-9th Boys",MATCH(X133,X$1:X$108,0)&lt;109,"7th-9th Girls"))</f>
        <v>5th/6th Boys</v>
      </c>
      <c r="V133" s="152">
        <v>0.59375</v>
      </c>
      <c r="W133" s="153" t="s">
        <v>80</v>
      </c>
      <c r="X133" s="154" t="str">
        <f t="shared" si="87"/>
        <v>2:15 PM AMS</v>
      </c>
      <c r="Y133" s="151" t="str" cm="1">
        <f t="array" ref="Y133">IF(ISNA(_xlfn.IFS(MATCH(AB133,AB$1:AB$108,0)&lt;24,"3rd/4th Boys",MATCH(AB133,AB$1:AB$108,0)&lt;43,"3rd/4th Girls",MATCH(AB133,AB$1:AB$108,0)&lt;62,"5th/6th Boys",MATCH(AB133,AB$1:AB$108,0)&lt;81,"5th/6th Girls",MATCH(AB133,AB$1:AB$108,0)&lt;100,"7th-9th Boys",MATCH(AB133,AB$1:AB$108,0)&lt;109,"7th-9th Girls")),"",_xlfn.IFS(MATCH(AB133,AB$1:AB$108,0)&lt;24,"3rd/4th Boys",MATCH(AB133,AB$1:AB$108,0)&lt;43,"3rd/4th Girls",MATCH(AB133,AB$1:AB$108,0)&lt;62,"5th/6th Boys",MATCH(AB133,AB$1:AB$108,0)&lt;81,"5th/6th Girls",MATCH(AB133,AB$1:AB$108,0)&lt;100,"7th-9th Boys",MATCH(AB133,AB$1:AB$108,0)&lt;109,"7th-9th Girls"))</f>
        <v>5th/6th Boys</v>
      </c>
      <c r="Z133" s="152">
        <v>0.59375</v>
      </c>
      <c r="AA133" s="153" t="s">
        <v>80</v>
      </c>
      <c r="AB133" s="154" t="str">
        <f t="shared" si="88"/>
        <v>2:15 PM AMS</v>
      </c>
      <c r="AC133" s="151" t="str" cm="1">
        <f t="array" ref="AC133">IF(ISNA(_xlfn.IFS(MATCH(AF133,AF$1:AF$108,0)&lt;24,"3rd/4th Boys",MATCH(AF133,AF$1:AF$108,0)&lt;43,"3rd/4th Girls",MATCH(AF133,AF$1:AF$108,0)&lt;62,"5th/6th Boys",MATCH(AF133,AF$1:AF$108,0)&lt;81,"5th/6th Girls",MATCH(AF133,AF$1:AF$108,0)&lt;100,"7th-9th Boys",MATCH(AF133,AF$1:AF$108,0)&lt;109,"7th-9th Girls")),"",_xlfn.IFS(MATCH(AF133,AF$1:AF$108,0)&lt;24,"3rd/4th Boys",MATCH(AF133,AF$1:AF$108,0)&lt;43,"3rd/4th Girls",MATCH(AF133,AF$1:AF$108,0)&lt;62,"5th/6th Boys",MATCH(AF133,AF$1:AF$108,0)&lt;81,"5th/6th Girls",MATCH(AF133,AF$1:AF$108,0)&lt;100,"7th-9th Boys",MATCH(AF133,AF$1:AF$108,0)&lt;109,"7th-9th Girls"))</f>
        <v/>
      </c>
      <c r="AD133" s="152">
        <v>0.59375</v>
      </c>
      <c r="AE133" s="153" t="s">
        <v>80</v>
      </c>
      <c r="AF133" s="155" t="str">
        <f t="shared" si="89"/>
        <v>2:15 PM AMS</v>
      </c>
      <c r="AG133" s="24"/>
      <c r="AH133"/>
      <c r="AI133"/>
      <c r="AJ133" s="24"/>
      <c r="AK133" s="24"/>
      <c r="AL133" s="24"/>
      <c r="AM133" s="24"/>
      <c r="AN133" s="24"/>
      <c r="AO133" s="24"/>
      <c r="AP133" s="24"/>
      <c r="AQ133" s="24"/>
      <c r="AR133" s="24"/>
      <c r="AS133" s="24"/>
      <c r="AY133"/>
      <c r="AZ133" s="24"/>
      <c r="BA133" s="24"/>
      <c r="BB133"/>
      <c r="BC133"/>
    </row>
    <row r="134" spans="1:55" s="14" customFormat="1" x14ac:dyDescent="0.3">
      <c r="A134" s="151" t="str" cm="1">
        <f t="array" ref="A134">IF(ISNA(_xlfn.IFS(MATCH(D134,D$1:D$108,0)&lt;24,"3rd/4th Boys",MATCH(D134,D$1:D$108,0)&lt;43,"3rd/4th Girls",MATCH(D134,D$1:D$108,0)&lt;62,"5th/6th Boys",MATCH(D134,D$1:D$108,0)&lt;81,"5th/6th Girls",MATCH(D134,D$1:D$108,0)&lt;100,"7th-9th Boys",MATCH(D134,D$1:D$108,0)&lt;109,"7th-9th Girls")),"",_xlfn.IFS(MATCH(D134,D$1:D$108,0)&lt;24,"3rd/4th Boys",MATCH(D134,D$1:D$108,0)&lt;43,"3rd/4th Girls",MATCH(D134,D$1:D$108,0)&lt;62,"5th/6th Boys",MATCH(D134,D$1:D$108,0)&lt;81,"5th/6th Girls",MATCH(D134,D$1:D$108,0)&lt;100,"7th-9th Boys",MATCH(D134,D$1:D$108,0)&lt;109,"7th-9th Girls"))</f>
        <v>7th-9th Boys</v>
      </c>
      <c r="B134" s="152">
        <v>0.64583333333333337</v>
      </c>
      <c r="C134" s="153" t="s">
        <v>80</v>
      </c>
      <c r="D134" s="154" t="str">
        <f t="shared" si="83"/>
        <v>3:30 PM AMS</v>
      </c>
      <c r="E134" s="151" t="str" cm="1">
        <f t="array" ref="E134">IF(ISNA(_xlfn.IFS(MATCH(H134,H$1:H$108,0)&lt;24,"3rd/4th Boys",MATCH(H134,H$1:H$108,0)&lt;43,"3rd/4th Girls",MATCH(H134,H$1:H$108,0)&lt;62,"5th/6th Boys",MATCH(H134,H$1:H$108,0)&lt;81,"5th/6th Girls",MATCH(H134,H$1:H$108,0)&lt;100,"7th-9th Boys",MATCH(H134,H$1:H$108,0)&lt;109,"7th-9th Girls")),"",_xlfn.IFS(MATCH(H134,H$1:H$108,0)&lt;24,"3rd/4th Boys",MATCH(H134,H$1:H$108,0)&lt;43,"3rd/4th Girls",MATCH(H134,H$1:H$108,0)&lt;62,"5th/6th Boys",MATCH(H134,H$1:H$108,0)&lt;81,"5th/6th Girls",MATCH(H134,H$1:H$108,0)&lt;100,"7th-9th Boys",MATCH(H134,H$1:H$108,0)&lt;109,"7th-9th Girls"))</f>
        <v>5th/6th Girls</v>
      </c>
      <c r="F134" s="152">
        <v>0.64583333333333337</v>
      </c>
      <c r="G134" s="153" t="s">
        <v>80</v>
      </c>
      <c r="H134" s="154" t="str">
        <f t="shared" si="90"/>
        <v>3:30 PM AMS</v>
      </c>
      <c r="I134" s="151" t="str" cm="1">
        <f t="array" ref="I134">IF(ISNA(_xlfn.IFS(MATCH(L134,L$1:L$108,0)&lt;24,"3rd/4th Boys",MATCH(L134,L$1:L$108,0)&lt;43,"3rd/4th Girls",MATCH(L134,L$1:L$108,0)&lt;62,"5th/6th Boys",MATCH(L134,L$1:L$108,0)&lt;81,"5th/6th Girls",MATCH(L134,L$1:L$108,0)&lt;100,"7th-9th Boys",MATCH(L134,L$1:L$108,0)&lt;109,"7th-9th Girls")),"",_xlfn.IFS(MATCH(L134,L$1:L$108,0)&lt;24,"3rd/4th Boys",MATCH(L134,L$1:L$108,0)&lt;43,"3rd/4th Girls",MATCH(L134,L$1:L$108,0)&lt;62,"5th/6th Boys",MATCH(L134,L$1:L$108,0)&lt;81,"5th/6th Girls",MATCH(L134,L$1:L$108,0)&lt;100,"7th-9th Boys",MATCH(L134,L$1:L$108,0)&lt;109,"7th-9th Girls"))</f>
        <v>5th/6th Girls</v>
      </c>
      <c r="J134" s="152">
        <v>0.64583333333333337</v>
      </c>
      <c r="K134" s="153" t="s">
        <v>80</v>
      </c>
      <c r="L134" s="154" t="str">
        <f t="shared" si="84"/>
        <v>3:30 PM AMS</v>
      </c>
      <c r="M134" s="151" t="str" cm="1">
        <f t="array" ref="M134">IF(ISNA(_xlfn.IFS(MATCH(P134,P$1:P$108,0)&lt;24,"3rd/4th Boys",MATCH(P134,P$1:P$108,0)&lt;43,"3rd/4th Girls",MATCH(P134,P$1:P$108,0)&lt;62,"5th/6th Boys",MATCH(P134,P$1:P$108,0)&lt;81,"5th/6th Girls",MATCH(P134,P$1:P$108,0)&lt;100,"7th-9th Boys",MATCH(P134,P$1:P$108,0)&lt;109,"7th-9th Girls")),"",_xlfn.IFS(MATCH(P134,P$1:P$108,0)&lt;24,"3rd/4th Boys",MATCH(P134,P$1:P$108,0)&lt;43,"3rd/4th Girls",MATCH(P134,P$1:P$108,0)&lt;62,"5th/6th Boys",MATCH(P134,P$1:P$108,0)&lt;81,"5th/6th Girls",MATCH(P134,P$1:P$108,0)&lt;100,"7th-9th Boys",MATCH(P134,P$1:P$108,0)&lt;109,"7th-9th Girls"))</f>
        <v>5th/6th Girls</v>
      </c>
      <c r="N134" s="152">
        <v>0.64583333333333337</v>
      </c>
      <c r="O134" s="153" t="s">
        <v>80</v>
      </c>
      <c r="P134" s="154" t="str">
        <f t="shared" si="85"/>
        <v>3:30 PM AMS</v>
      </c>
      <c r="Q134" s="151" t="str" cm="1">
        <f t="array" ref="Q134">IF(ISNA(_xlfn.IFS(MATCH(T134,T$1:T$108,0)&lt;24,"3rd/4th Boys",MATCH(T134,T$1:T$108,0)&lt;43,"3rd/4th Girls",MATCH(T134,T$1:T$108,0)&lt;62,"5th/6th Boys",MATCH(T134,T$1:T$108,0)&lt;81,"5th/6th Girls",MATCH(T134,T$1:T$108,0)&lt;100,"7th-9th Boys",MATCH(T134,T$1:T$108,0)&lt;109,"7th-9th Girls")),"",_xlfn.IFS(MATCH(T134,T$1:T$108,0)&lt;24,"3rd/4th Boys",MATCH(T134,T$1:T$108,0)&lt;43,"3rd/4th Girls",MATCH(T134,T$1:T$108,0)&lt;62,"5th/6th Boys",MATCH(T134,T$1:T$108,0)&lt;81,"5th/6th Girls",MATCH(T134,T$1:T$108,0)&lt;100,"7th-9th Boys",MATCH(T134,T$1:T$108,0)&lt;109,"7th-9th Girls"))</f>
        <v>5th/6th Boys</v>
      </c>
      <c r="R134" s="152">
        <v>0.64583333333333337</v>
      </c>
      <c r="S134" s="153" t="s">
        <v>80</v>
      </c>
      <c r="T134" s="154" t="str">
        <f t="shared" si="86"/>
        <v>3:30 PM AMS</v>
      </c>
      <c r="U134" s="151" t="str" cm="1">
        <f t="array" ref="U134">IF(ISNA(_xlfn.IFS(MATCH(X134,X$1:X$108,0)&lt;24,"3rd/4th Boys",MATCH(X134,X$1:X$108,0)&lt;43,"3rd/4th Girls",MATCH(X134,X$1:X$108,0)&lt;62,"5th/6th Boys",MATCH(X134,X$1:X$108,0)&lt;81,"5th/6th Girls",MATCH(X134,X$1:X$108,0)&lt;100,"7th-9th Boys",MATCH(X134,X$1:X$108,0)&lt;109,"7th-9th Girls")),"",_xlfn.IFS(MATCH(X134,X$1:X$108,0)&lt;24,"3rd/4th Boys",MATCH(X134,X$1:X$108,0)&lt;43,"3rd/4th Girls",MATCH(X134,X$1:X$108,0)&lt;62,"5th/6th Boys",MATCH(X134,X$1:X$108,0)&lt;81,"5th/6th Girls",MATCH(X134,X$1:X$108,0)&lt;100,"7th-9th Boys",MATCH(X134,X$1:X$108,0)&lt;109,"7th-9th Girls"))</f>
        <v>5th/6th Girls</v>
      </c>
      <c r="V134" s="152">
        <v>0.64583333333333337</v>
      </c>
      <c r="W134" s="153" t="s">
        <v>80</v>
      </c>
      <c r="X134" s="154" t="str">
        <f t="shared" si="87"/>
        <v>3:30 PM AMS</v>
      </c>
      <c r="Y134" s="151" t="str" cm="1">
        <f t="array" ref="Y134">IF(ISNA(_xlfn.IFS(MATCH(AB134,AB$1:AB$108,0)&lt;24,"3rd/4th Boys",MATCH(AB134,AB$1:AB$108,0)&lt;43,"3rd/4th Girls",MATCH(AB134,AB$1:AB$108,0)&lt;62,"5th/6th Boys",MATCH(AB134,AB$1:AB$108,0)&lt;81,"5th/6th Girls",MATCH(AB134,AB$1:AB$108,0)&lt;100,"7th-9th Boys",MATCH(AB134,AB$1:AB$108,0)&lt;109,"7th-9th Girls")),"",_xlfn.IFS(MATCH(AB134,AB$1:AB$108,0)&lt;24,"3rd/4th Boys",MATCH(AB134,AB$1:AB$108,0)&lt;43,"3rd/4th Girls",MATCH(AB134,AB$1:AB$108,0)&lt;62,"5th/6th Boys",MATCH(AB134,AB$1:AB$108,0)&lt;81,"5th/6th Girls",MATCH(AB134,AB$1:AB$108,0)&lt;100,"7th-9th Boys",MATCH(AB134,AB$1:AB$108,0)&lt;109,"7th-9th Girls"))</f>
        <v>5th/6th Boys</v>
      </c>
      <c r="Z134" s="152">
        <v>0.64583333333333337</v>
      </c>
      <c r="AA134" s="153" t="s">
        <v>80</v>
      </c>
      <c r="AB134" s="154" t="str">
        <f t="shared" si="88"/>
        <v>3:30 PM AMS</v>
      </c>
      <c r="AC134" s="151" t="str" cm="1">
        <f t="array" ref="AC134">IF(ISNA(_xlfn.IFS(MATCH(AF134,AF$1:AF$108,0)&lt;24,"3rd/4th Boys",MATCH(AF134,AF$1:AF$108,0)&lt;43,"3rd/4th Girls",MATCH(AF134,AF$1:AF$108,0)&lt;62,"5th/6th Boys",MATCH(AF134,AF$1:AF$108,0)&lt;81,"5th/6th Girls",MATCH(AF134,AF$1:AF$108,0)&lt;100,"7th-9th Boys",MATCH(AF134,AF$1:AF$108,0)&lt;109,"7th-9th Girls")),"",_xlfn.IFS(MATCH(AF134,AF$1:AF$108,0)&lt;24,"3rd/4th Boys",MATCH(AF134,AF$1:AF$108,0)&lt;43,"3rd/4th Girls",MATCH(AF134,AF$1:AF$108,0)&lt;62,"5th/6th Boys",MATCH(AF134,AF$1:AF$108,0)&lt;81,"5th/6th Girls",MATCH(AF134,AF$1:AF$108,0)&lt;100,"7th-9th Boys",MATCH(AF134,AF$1:AF$108,0)&lt;109,"7th-9th Girls"))</f>
        <v/>
      </c>
      <c r="AD134" s="152">
        <v>0.64583333333333337</v>
      </c>
      <c r="AE134" s="153" t="s">
        <v>80</v>
      </c>
      <c r="AF134" s="155" t="str">
        <f t="shared" si="89"/>
        <v>3:30 PM AMS</v>
      </c>
      <c r="AG134" s="24"/>
      <c r="AH134"/>
      <c r="AI134"/>
      <c r="AJ134" s="24"/>
      <c r="AK134" s="24"/>
      <c r="AL134" s="24"/>
      <c r="AM134" s="24"/>
      <c r="AN134" s="24"/>
      <c r="AO134" s="24"/>
      <c r="AP134" s="24"/>
      <c r="AQ134" s="24"/>
      <c r="AR134" s="24"/>
      <c r="AS134" s="24"/>
      <c r="AY134"/>
      <c r="AZ134" s="24"/>
      <c r="BA134" s="24"/>
      <c r="BB134"/>
      <c r="BC134"/>
    </row>
    <row r="135" spans="1:55" s="14" customFormat="1" x14ac:dyDescent="0.3">
      <c r="A135" s="151" t="str" cm="1">
        <f t="array" ref="A135">IF(ISNA(_xlfn.IFS(MATCH(D135,D$1:D$108,0)&lt;24,"3rd/4th Boys",MATCH(D135,D$1:D$108,0)&lt;43,"3rd/4th Girls",MATCH(D135,D$1:D$108,0)&lt;62,"5th/6th Boys",MATCH(D135,D$1:D$108,0)&lt;81,"5th/6th Girls",MATCH(D135,D$1:D$108,0)&lt;100,"7th-9th Boys",MATCH(D135,D$1:D$108,0)&lt;109,"7th-9th Girls")),"",_xlfn.IFS(MATCH(D135,D$1:D$108,0)&lt;24,"3rd/4th Boys",MATCH(D135,D$1:D$108,0)&lt;43,"3rd/4th Girls",MATCH(D135,D$1:D$108,0)&lt;62,"5th/6th Boys",MATCH(D135,D$1:D$108,0)&lt;81,"5th/6th Girls",MATCH(D135,D$1:D$108,0)&lt;100,"7th-9th Boys",MATCH(D135,D$1:D$108,0)&lt;109,"7th-9th Girls"))</f>
        <v>5th/6th Boys</v>
      </c>
      <c r="B135" s="152">
        <v>0.69791666666666663</v>
      </c>
      <c r="C135" s="153" t="s">
        <v>80</v>
      </c>
      <c r="D135" s="154" t="str">
        <f t="shared" si="83"/>
        <v>4:45 PM AMS</v>
      </c>
      <c r="E135" s="151" t="str" cm="1">
        <f t="array" ref="E135">IF(ISNA(_xlfn.IFS(MATCH(H135,H$1:H$108,0)&lt;24,"3rd/4th Boys",MATCH(H135,H$1:H$108,0)&lt;43,"3rd/4th Girls",MATCH(H135,H$1:H$108,0)&lt;62,"5th/6th Boys",MATCH(H135,H$1:H$108,0)&lt;81,"5th/6th Girls",MATCH(H135,H$1:H$108,0)&lt;100,"7th-9th Boys",MATCH(H135,H$1:H$108,0)&lt;109,"7th-9th Girls")),"",_xlfn.IFS(MATCH(H135,H$1:H$108,0)&lt;24,"3rd/4th Boys",MATCH(H135,H$1:H$108,0)&lt;43,"3rd/4th Girls",MATCH(H135,H$1:H$108,0)&lt;62,"5th/6th Boys",MATCH(H135,H$1:H$108,0)&lt;81,"5th/6th Girls",MATCH(H135,H$1:H$108,0)&lt;100,"7th-9th Boys",MATCH(H135,H$1:H$108,0)&lt;109,"7th-9th Girls"))</f>
        <v>5th/6th Girls</v>
      </c>
      <c r="F135" s="152">
        <v>0.69791666666666663</v>
      </c>
      <c r="G135" s="153" t="s">
        <v>80</v>
      </c>
      <c r="H135" s="154" t="str">
        <f t="shared" si="90"/>
        <v>4:45 PM AMS</v>
      </c>
      <c r="I135" s="151" t="str" cm="1">
        <f t="array" ref="I135">IF(ISNA(_xlfn.IFS(MATCH(L135,L$1:L$108,0)&lt;24,"3rd/4th Boys",MATCH(L135,L$1:L$108,0)&lt;43,"3rd/4th Girls",MATCH(L135,L$1:L$108,0)&lt;62,"5th/6th Boys",MATCH(L135,L$1:L$108,0)&lt;81,"5th/6th Girls",MATCH(L135,L$1:L$108,0)&lt;100,"7th-9th Boys",MATCH(L135,L$1:L$108,0)&lt;109,"7th-9th Girls")),"",_xlfn.IFS(MATCH(L135,L$1:L$108,0)&lt;24,"3rd/4th Boys",MATCH(L135,L$1:L$108,0)&lt;43,"3rd/4th Girls",MATCH(L135,L$1:L$108,0)&lt;62,"5th/6th Boys",MATCH(L135,L$1:L$108,0)&lt;81,"5th/6th Girls",MATCH(L135,L$1:L$108,0)&lt;100,"7th-9th Boys",MATCH(L135,L$1:L$108,0)&lt;109,"7th-9th Girls"))</f>
        <v>5th/6th Boys</v>
      </c>
      <c r="J135" s="152">
        <v>0.69791666666666663</v>
      </c>
      <c r="K135" s="153" t="s">
        <v>80</v>
      </c>
      <c r="L135" s="154" t="str">
        <f t="shared" si="84"/>
        <v>4:45 PM AMS</v>
      </c>
      <c r="M135" s="151" t="str" cm="1">
        <f t="array" ref="M135">IF(ISNA(_xlfn.IFS(MATCH(P135,P$1:P$108,0)&lt;24,"3rd/4th Boys",MATCH(P135,P$1:P$108,0)&lt;43,"3rd/4th Girls",MATCH(P135,P$1:P$108,0)&lt;62,"5th/6th Boys",MATCH(P135,P$1:P$108,0)&lt;81,"5th/6th Girls",MATCH(P135,P$1:P$108,0)&lt;100,"7th-9th Boys",MATCH(P135,P$1:P$108,0)&lt;109,"7th-9th Girls")),"",_xlfn.IFS(MATCH(P135,P$1:P$108,0)&lt;24,"3rd/4th Boys",MATCH(P135,P$1:P$108,0)&lt;43,"3rd/4th Girls",MATCH(P135,P$1:P$108,0)&lt;62,"5th/6th Boys",MATCH(P135,P$1:P$108,0)&lt;81,"5th/6th Girls",MATCH(P135,P$1:P$108,0)&lt;100,"7th-9th Boys",MATCH(P135,P$1:P$108,0)&lt;109,"7th-9th Girls"))</f>
        <v>5th/6th Boys</v>
      </c>
      <c r="N135" s="152">
        <v>0.69791666666666663</v>
      </c>
      <c r="O135" s="153" t="s">
        <v>80</v>
      </c>
      <c r="P135" s="154" t="str">
        <f t="shared" si="85"/>
        <v>4:45 PM AMS</v>
      </c>
      <c r="Q135" s="151" t="str" cm="1">
        <f t="array" ref="Q135">IF(ISNA(_xlfn.IFS(MATCH(T135,T$1:T$108,0)&lt;24,"3rd/4th Boys",MATCH(T135,T$1:T$108,0)&lt;43,"3rd/4th Girls",MATCH(T135,T$1:T$108,0)&lt;62,"5th/6th Boys",MATCH(T135,T$1:T$108,0)&lt;81,"5th/6th Girls",MATCH(T135,T$1:T$108,0)&lt;100,"7th-9th Boys",MATCH(T135,T$1:T$108,0)&lt;109,"7th-9th Girls")),"",_xlfn.IFS(MATCH(T135,T$1:T$108,0)&lt;24,"3rd/4th Boys",MATCH(T135,T$1:T$108,0)&lt;43,"3rd/4th Girls",MATCH(T135,T$1:T$108,0)&lt;62,"5th/6th Boys",MATCH(T135,T$1:T$108,0)&lt;81,"5th/6th Girls",MATCH(T135,T$1:T$108,0)&lt;100,"7th-9th Boys",MATCH(T135,T$1:T$108,0)&lt;109,"7th-9th Girls"))</f>
        <v>5th/6th Boys</v>
      </c>
      <c r="R135" s="152">
        <v>0.69791666666666663</v>
      </c>
      <c r="S135" s="153" t="s">
        <v>80</v>
      </c>
      <c r="T135" s="154" t="str">
        <f t="shared" si="86"/>
        <v>4:45 PM AMS</v>
      </c>
      <c r="U135" s="151" t="str" cm="1">
        <f t="array" ref="U135">IF(ISNA(_xlfn.IFS(MATCH(X135,X$1:X$108,0)&lt;24,"3rd/4th Boys",MATCH(X135,X$1:X$108,0)&lt;43,"3rd/4th Girls",MATCH(X135,X$1:X$108,0)&lt;62,"5th/6th Boys",MATCH(X135,X$1:X$108,0)&lt;81,"5th/6th Girls",MATCH(X135,X$1:X$108,0)&lt;100,"7th-9th Boys",MATCH(X135,X$1:X$108,0)&lt;109,"7th-9th Girls")),"",_xlfn.IFS(MATCH(X135,X$1:X$108,0)&lt;24,"3rd/4th Boys",MATCH(X135,X$1:X$108,0)&lt;43,"3rd/4th Girls",MATCH(X135,X$1:X$108,0)&lt;62,"5th/6th Boys",MATCH(X135,X$1:X$108,0)&lt;81,"5th/6th Girls",MATCH(X135,X$1:X$108,0)&lt;100,"7th-9th Boys",MATCH(X135,X$1:X$108,0)&lt;109,"7th-9th Girls"))</f>
        <v/>
      </c>
      <c r="V135" s="152">
        <v>0.69791666666666663</v>
      </c>
      <c r="W135" s="153" t="s">
        <v>80</v>
      </c>
      <c r="X135" s="154" t="str">
        <f t="shared" si="87"/>
        <v>4:45 PM AMS</v>
      </c>
      <c r="Y135" s="151" t="str" cm="1">
        <f t="array" ref="Y135">IF(ISNA(_xlfn.IFS(MATCH(AB135,AB$1:AB$108,0)&lt;24,"3rd/4th Boys",MATCH(AB135,AB$1:AB$108,0)&lt;43,"3rd/4th Girls",MATCH(AB135,AB$1:AB$108,0)&lt;62,"5th/6th Boys",MATCH(AB135,AB$1:AB$108,0)&lt;81,"5th/6th Girls",MATCH(AB135,AB$1:AB$108,0)&lt;100,"7th-9th Boys",MATCH(AB135,AB$1:AB$108,0)&lt;109,"7th-9th Girls")),"",_xlfn.IFS(MATCH(AB135,AB$1:AB$108,0)&lt;24,"3rd/4th Boys",MATCH(AB135,AB$1:AB$108,0)&lt;43,"3rd/4th Girls",MATCH(AB135,AB$1:AB$108,0)&lt;62,"5th/6th Boys",MATCH(AB135,AB$1:AB$108,0)&lt;81,"5th/6th Girls",MATCH(AB135,AB$1:AB$108,0)&lt;100,"7th-9th Boys",MATCH(AB135,AB$1:AB$108,0)&lt;109,"7th-9th Girls"))</f>
        <v>5th/6th Girls</v>
      </c>
      <c r="Z135" s="152">
        <v>0.69791666666666663</v>
      </c>
      <c r="AA135" s="153" t="s">
        <v>80</v>
      </c>
      <c r="AB135" s="154" t="str">
        <f t="shared" si="88"/>
        <v>4:45 PM AMS</v>
      </c>
      <c r="AC135" s="151" t="str" cm="1">
        <f t="array" ref="AC135">IF(ISNA(_xlfn.IFS(MATCH(AF135,AF$1:AF$108,0)&lt;24,"3rd/4th Boys",MATCH(AF135,AF$1:AF$108,0)&lt;43,"3rd/4th Girls",MATCH(AF135,AF$1:AF$108,0)&lt;62,"5th/6th Boys",MATCH(AF135,AF$1:AF$108,0)&lt;81,"5th/6th Girls",MATCH(AF135,AF$1:AF$108,0)&lt;100,"7th-9th Boys",MATCH(AF135,AF$1:AF$108,0)&lt;109,"7th-9th Girls")),"",_xlfn.IFS(MATCH(AF135,AF$1:AF$108,0)&lt;24,"3rd/4th Boys",MATCH(AF135,AF$1:AF$108,0)&lt;43,"3rd/4th Girls",MATCH(AF135,AF$1:AF$108,0)&lt;62,"5th/6th Boys",MATCH(AF135,AF$1:AF$108,0)&lt;81,"5th/6th Girls",MATCH(AF135,AF$1:AF$108,0)&lt;100,"7th-9th Boys",MATCH(AF135,AF$1:AF$108,0)&lt;109,"7th-9th Girls"))</f>
        <v/>
      </c>
      <c r="AD135" s="152">
        <v>0.69791666666666663</v>
      </c>
      <c r="AE135" s="153" t="s">
        <v>80</v>
      </c>
      <c r="AF135" s="155" t="str">
        <f t="shared" si="89"/>
        <v>4:45 PM AMS</v>
      </c>
      <c r="AH135"/>
      <c r="AI135"/>
      <c r="AJ135" s="24"/>
      <c r="AK135" s="24"/>
      <c r="AL135" s="24"/>
      <c r="AM135" s="24"/>
      <c r="AN135" s="24"/>
      <c r="AO135" s="24"/>
      <c r="AP135" s="24"/>
      <c r="AQ135" s="24"/>
      <c r="AR135" s="24"/>
      <c r="AS135" s="24"/>
      <c r="AY135"/>
      <c r="AZ135" s="24"/>
      <c r="BA135" s="24"/>
      <c r="BB135"/>
      <c r="BC135"/>
    </row>
    <row r="136" spans="1:55" x14ac:dyDescent="0.3">
      <c r="A136" s="151" t="str" cm="1">
        <f t="array" ref="A136">IF(ISNA(_xlfn.IFS(MATCH(D136,D$1:D$108,0)&lt;24,"3rd/4th Boys",MATCH(D136,D$1:D$108,0)&lt;43,"3rd/4th Girls",MATCH(D136,D$1:D$108,0)&lt;62,"5th/6th Boys",MATCH(D136,D$1:D$108,0)&lt;81,"5th/6th Girls",MATCH(D136,D$1:D$108,0)&lt;100,"7th-9th Boys",MATCH(D136,D$1:D$108,0)&lt;109,"7th-9th Girls")),"",_xlfn.IFS(MATCH(D136,D$1:D$108,0)&lt;24,"3rd/4th Boys",MATCH(D136,D$1:D$108,0)&lt;43,"3rd/4th Girls",MATCH(D136,D$1:D$108,0)&lt;62,"5th/6th Boys",MATCH(D136,D$1:D$108,0)&lt;81,"5th/6th Girls",MATCH(D136,D$1:D$108,0)&lt;100,"7th-9th Boys",MATCH(D136,D$1:D$108,0)&lt;109,"7th-9th Girls"))</f>
        <v/>
      </c>
      <c r="B136" s="152">
        <v>0.35416666666666669</v>
      </c>
      <c r="C136" s="153" t="s">
        <v>74</v>
      </c>
      <c r="D136" s="154" t="str">
        <f t="shared" si="83"/>
        <v>8:30 AM CSDA</v>
      </c>
      <c r="E136" s="151" t="str" cm="1">
        <f t="array" ref="E136">IF(ISNA(_xlfn.IFS(MATCH(H136,H$1:H$108,0)&lt;24,"3rd/4th Boys",MATCH(H136,H$1:H$108,0)&lt;43,"3rd/4th Girls",MATCH(H136,H$1:H$108,0)&lt;62,"5th/6th Boys",MATCH(H136,H$1:H$108,0)&lt;81,"5th/6th Girls",MATCH(H136,H$1:H$108,0)&lt;100,"7th-9th Boys",MATCH(H136,H$1:H$108,0)&lt;109,"7th-9th Girls")),"",_xlfn.IFS(MATCH(H136,H$1:H$108,0)&lt;24,"3rd/4th Boys",MATCH(H136,H$1:H$108,0)&lt;43,"3rd/4th Girls",MATCH(H136,H$1:H$108,0)&lt;62,"5th/6th Boys",MATCH(H136,H$1:H$108,0)&lt;81,"5th/6th Girls",MATCH(H136,H$1:H$108,0)&lt;100,"7th-9th Boys",MATCH(H136,H$1:H$108,0)&lt;109,"7th-9th Girls"))</f>
        <v>3rd/4th Boys</v>
      </c>
      <c r="F136" s="152">
        <v>0.35416666666666669</v>
      </c>
      <c r="G136" s="153" t="s">
        <v>74</v>
      </c>
      <c r="H136" s="154" t="str">
        <f t="shared" si="90"/>
        <v>8:30 AM CSDA</v>
      </c>
      <c r="I136" s="151" t="str" cm="1">
        <f t="array" ref="I136">IF(ISNA(_xlfn.IFS(MATCH(L136,L$1:L$108,0)&lt;24,"3rd/4th Boys",MATCH(L136,L$1:L$108,0)&lt;43,"3rd/4th Girls",MATCH(L136,L$1:L$108,0)&lt;62,"5th/6th Boys",MATCH(L136,L$1:L$108,0)&lt;81,"5th/6th Girls",MATCH(L136,L$1:L$108,0)&lt;100,"7th-9th Boys",MATCH(L136,L$1:L$108,0)&lt;109,"7th-9th Girls")),"",_xlfn.IFS(MATCH(L136,L$1:L$108,0)&lt;24,"3rd/4th Boys",MATCH(L136,L$1:L$108,0)&lt;43,"3rd/4th Girls",MATCH(L136,L$1:L$108,0)&lt;62,"5th/6th Boys",MATCH(L136,L$1:L$108,0)&lt;81,"5th/6th Girls",MATCH(L136,L$1:L$108,0)&lt;100,"7th-9th Boys",MATCH(L136,L$1:L$108,0)&lt;109,"7th-9th Girls"))</f>
        <v>3rd/4th Girls</v>
      </c>
      <c r="J136" s="152">
        <v>0.35416666666666669</v>
      </c>
      <c r="K136" s="153" t="s">
        <v>74</v>
      </c>
      <c r="L136" s="154" t="str">
        <f t="shared" si="84"/>
        <v>8:30 AM CSDA</v>
      </c>
      <c r="M136" s="151" t="str" cm="1">
        <f t="array" ref="M136">IF(ISNA(_xlfn.IFS(MATCH(P136,P$1:P$108,0)&lt;24,"3rd/4th Boys",MATCH(P136,P$1:P$108,0)&lt;43,"3rd/4th Girls",MATCH(P136,P$1:P$108,0)&lt;62,"5th/6th Boys",MATCH(P136,P$1:P$108,0)&lt;81,"5th/6th Girls",MATCH(P136,P$1:P$108,0)&lt;100,"7th-9th Boys",MATCH(P136,P$1:P$108,0)&lt;109,"7th-9th Girls")),"",_xlfn.IFS(MATCH(P136,P$1:P$108,0)&lt;24,"3rd/4th Boys",MATCH(P136,P$1:P$108,0)&lt;43,"3rd/4th Girls",MATCH(P136,P$1:P$108,0)&lt;62,"5th/6th Boys",MATCH(P136,P$1:P$108,0)&lt;81,"5th/6th Girls",MATCH(P136,P$1:P$108,0)&lt;100,"7th-9th Boys",MATCH(P136,P$1:P$108,0)&lt;109,"7th-9th Girls"))</f>
        <v/>
      </c>
      <c r="N136" s="152">
        <v>0.35416666666666669</v>
      </c>
      <c r="O136" s="153" t="s">
        <v>74</v>
      </c>
      <c r="P136" s="154" t="str">
        <f t="shared" si="85"/>
        <v>8:30 AM CSDA</v>
      </c>
      <c r="Q136" s="151" t="str" cm="1">
        <f t="array" ref="Q136">IF(ISNA(_xlfn.IFS(MATCH(T136,T$1:T$108,0)&lt;24,"3rd/4th Boys",MATCH(T136,T$1:T$108,0)&lt;43,"3rd/4th Girls",MATCH(T136,T$1:T$108,0)&lt;62,"5th/6th Boys",MATCH(T136,T$1:T$108,0)&lt;81,"5th/6th Girls",MATCH(T136,T$1:T$108,0)&lt;100,"7th-9th Boys",MATCH(T136,T$1:T$108,0)&lt;109,"7th-9th Girls")),"",_xlfn.IFS(MATCH(T136,T$1:T$108,0)&lt;24,"3rd/4th Boys",MATCH(T136,T$1:T$108,0)&lt;43,"3rd/4th Girls",MATCH(T136,T$1:T$108,0)&lt;62,"5th/6th Boys",MATCH(T136,T$1:T$108,0)&lt;81,"5th/6th Girls",MATCH(T136,T$1:T$108,0)&lt;100,"7th-9th Boys",MATCH(T136,T$1:T$108,0)&lt;109,"7th-9th Girls"))</f>
        <v>3rd/4th Boys</v>
      </c>
      <c r="R136" s="152">
        <v>0.35416666666666669</v>
      </c>
      <c r="S136" s="153" t="s">
        <v>74</v>
      </c>
      <c r="T136" s="154" t="str">
        <f t="shared" si="86"/>
        <v>8:30 AM CSDA</v>
      </c>
      <c r="U136" s="151" t="str" cm="1">
        <f t="array" ref="U136">IF(ISNA(_xlfn.IFS(MATCH(X136,X$1:X$108,0)&lt;24,"3rd/4th Boys",MATCH(X136,X$1:X$108,0)&lt;43,"3rd/4th Girls",MATCH(X136,X$1:X$108,0)&lt;62,"5th/6th Boys",MATCH(X136,X$1:X$108,0)&lt;81,"5th/6th Girls",MATCH(X136,X$1:X$108,0)&lt;100,"7th-9th Boys",MATCH(X136,X$1:X$108,0)&lt;109,"7th-9th Girls")),"",_xlfn.IFS(MATCH(X136,X$1:X$108,0)&lt;24,"3rd/4th Boys",MATCH(X136,X$1:X$108,0)&lt;43,"3rd/4th Girls",MATCH(X136,X$1:X$108,0)&lt;62,"5th/6th Boys",MATCH(X136,X$1:X$108,0)&lt;81,"5th/6th Girls",MATCH(X136,X$1:X$108,0)&lt;100,"7th-9th Boys",MATCH(X136,X$1:X$108,0)&lt;109,"7th-9th Girls"))</f>
        <v>3rd/4th Boys</v>
      </c>
      <c r="V136" s="152">
        <v>0.35416666666666669</v>
      </c>
      <c r="W136" s="153" t="s">
        <v>74</v>
      </c>
      <c r="X136" s="154" t="str">
        <f t="shared" si="87"/>
        <v>8:30 AM CSDA</v>
      </c>
      <c r="Y136" s="151" t="str" cm="1">
        <f t="array" ref="Y136">IF(ISNA(_xlfn.IFS(MATCH(AB136,AB$1:AB$108,0)&lt;24,"3rd/4th Boys",MATCH(AB136,AB$1:AB$108,0)&lt;43,"3rd/4th Girls",MATCH(AB136,AB$1:AB$108,0)&lt;62,"5th/6th Boys",MATCH(AB136,AB$1:AB$108,0)&lt;81,"5th/6th Girls",MATCH(AB136,AB$1:AB$108,0)&lt;100,"7th-9th Boys",MATCH(AB136,AB$1:AB$108,0)&lt;109,"7th-9th Girls")),"",_xlfn.IFS(MATCH(AB136,AB$1:AB$108,0)&lt;24,"3rd/4th Boys",MATCH(AB136,AB$1:AB$108,0)&lt;43,"3rd/4th Girls",MATCH(AB136,AB$1:AB$108,0)&lt;62,"5th/6th Boys",MATCH(AB136,AB$1:AB$108,0)&lt;81,"5th/6th Girls",MATCH(AB136,AB$1:AB$108,0)&lt;100,"7th-9th Boys",MATCH(AB136,AB$1:AB$108,0)&lt;109,"7th-9th Girls"))</f>
        <v>3rd/4th Girls</v>
      </c>
      <c r="Z136" s="152">
        <v>0.35416666666666669</v>
      </c>
      <c r="AA136" s="153" t="s">
        <v>74</v>
      </c>
      <c r="AB136" s="154" t="str">
        <f t="shared" si="88"/>
        <v>8:30 AM CSDA</v>
      </c>
      <c r="AC136" s="151" t="str" cm="1">
        <f t="array" ref="AC136">IF(ISNA(_xlfn.IFS(MATCH(AF136,AF$1:AF$108,0)&lt;24,"3rd/4th Boys",MATCH(AF136,AF$1:AF$108,0)&lt;43,"3rd/4th Girls",MATCH(AF136,AF$1:AF$108,0)&lt;62,"5th/6th Boys",MATCH(AF136,AF$1:AF$108,0)&lt;81,"5th/6th Girls",MATCH(AF136,AF$1:AF$108,0)&lt;100,"7th-9th Boys",MATCH(AF136,AF$1:AF$108,0)&lt;109,"7th-9th Girls")),"",_xlfn.IFS(MATCH(AF136,AF$1:AF$108,0)&lt;24,"3rd/4th Boys",MATCH(AF136,AF$1:AF$108,0)&lt;43,"3rd/4th Girls",MATCH(AF136,AF$1:AF$108,0)&lt;62,"5th/6th Boys",MATCH(AF136,AF$1:AF$108,0)&lt;81,"5th/6th Girls",MATCH(AF136,AF$1:AF$108,0)&lt;100,"7th-9th Boys",MATCH(AF136,AF$1:AF$108,0)&lt;109,"7th-9th Girls"))</f>
        <v/>
      </c>
      <c r="AD136" s="152">
        <v>0.35416666666666669</v>
      </c>
      <c r="AE136" s="153" t="s">
        <v>74</v>
      </c>
      <c r="AF136" s="155" t="str">
        <f t="shared" si="89"/>
        <v>8:30 AM CSDA</v>
      </c>
    </row>
    <row r="137" spans="1:55" x14ac:dyDescent="0.3">
      <c r="A137" s="151" t="str" cm="1">
        <f t="array" ref="A137">IF(ISNA(_xlfn.IFS(MATCH(D137,D$1:D$108,0)&lt;24,"3rd/4th Boys",MATCH(D137,D$1:D$108,0)&lt;43,"3rd/4th Girls",MATCH(D137,D$1:D$108,0)&lt;62,"5th/6th Boys",MATCH(D137,D$1:D$108,0)&lt;81,"5th/6th Girls",MATCH(D137,D$1:D$108,0)&lt;100,"7th-9th Boys",MATCH(D137,D$1:D$108,0)&lt;109,"7th-9th Girls")),"",_xlfn.IFS(MATCH(D137,D$1:D$108,0)&lt;24,"3rd/4th Boys",MATCH(D137,D$1:D$108,0)&lt;43,"3rd/4th Girls",MATCH(D137,D$1:D$108,0)&lt;62,"5th/6th Boys",MATCH(D137,D$1:D$108,0)&lt;81,"5th/6th Girls",MATCH(D137,D$1:D$108,0)&lt;100,"7th-9th Boys",MATCH(D137,D$1:D$108,0)&lt;109,"7th-9th Girls"))</f>
        <v/>
      </c>
      <c r="B137" s="152">
        <v>0.40625</v>
      </c>
      <c r="C137" s="153" t="s">
        <v>74</v>
      </c>
      <c r="D137" s="154" t="str">
        <f t="shared" si="83"/>
        <v>9:45 AM CSDA</v>
      </c>
      <c r="E137" s="151" t="str" cm="1">
        <f t="array" ref="E137">IF(ISNA(_xlfn.IFS(MATCH(H137,H$1:H$108,0)&lt;24,"3rd/4th Boys",MATCH(H137,H$1:H$108,0)&lt;43,"3rd/4th Girls",MATCH(H137,H$1:H$108,0)&lt;62,"5th/6th Boys",MATCH(H137,H$1:H$108,0)&lt;81,"5th/6th Girls",MATCH(H137,H$1:H$108,0)&lt;100,"7th-9th Boys",MATCH(H137,H$1:H$108,0)&lt;109,"7th-9th Girls")),"",_xlfn.IFS(MATCH(H137,H$1:H$108,0)&lt;24,"3rd/4th Boys",MATCH(H137,H$1:H$108,0)&lt;43,"3rd/4th Girls",MATCH(H137,H$1:H$108,0)&lt;62,"5th/6th Boys",MATCH(H137,H$1:H$108,0)&lt;81,"5th/6th Girls",MATCH(H137,H$1:H$108,0)&lt;100,"7th-9th Boys",MATCH(H137,H$1:H$108,0)&lt;109,"7th-9th Girls"))</f>
        <v>3rd/4th Girls</v>
      </c>
      <c r="F137" s="152">
        <v>0.40625</v>
      </c>
      <c r="G137" s="153" t="s">
        <v>74</v>
      </c>
      <c r="H137" s="154" t="str">
        <f t="shared" si="90"/>
        <v>9:45 AM CSDA</v>
      </c>
      <c r="I137" s="151" t="str" cm="1">
        <f t="array" ref="I137">IF(ISNA(_xlfn.IFS(MATCH(L137,L$1:L$108,0)&lt;24,"3rd/4th Boys",MATCH(L137,L$1:L$108,0)&lt;43,"3rd/4th Girls",MATCH(L137,L$1:L$108,0)&lt;62,"5th/6th Boys",MATCH(L137,L$1:L$108,0)&lt;81,"5th/6th Girls",MATCH(L137,L$1:L$108,0)&lt;100,"7th-9th Boys",MATCH(L137,L$1:L$108,0)&lt;109,"7th-9th Girls")),"",_xlfn.IFS(MATCH(L137,L$1:L$108,0)&lt;24,"3rd/4th Boys",MATCH(L137,L$1:L$108,0)&lt;43,"3rd/4th Girls",MATCH(L137,L$1:L$108,0)&lt;62,"5th/6th Boys",MATCH(L137,L$1:L$108,0)&lt;81,"5th/6th Girls",MATCH(L137,L$1:L$108,0)&lt;100,"7th-9th Boys",MATCH(L137,L$1:L$108,0)&lt;109,"7th-9th Girls"))</f>
        <v>3rd/4th Boys</v>
      </c>
      <c r="J137" s="152">
        <v>0.40625</v>
      </c>
      <c r="K137" s="153" t="s">
        <v>74</v>
      </c>
      <c r="L137" s="154" t="str">
        <f t="shared" si="84"/>
        <v>9:45 AM CSDA</v>
      </c>
      <c r="M137" s="151" t="str" cm="1">
        <f t="array" ref="M137">IF(ISNA(_xlfn.IFS(MATCH(P137,P$1:P$108,0)&lt;24,"3rd/4th Boys",MATCH(P137,P$1:P$108,0)&lt;43,"3rd/4th Girls",MATCH(P137,P$1:P$108,0)&lt;62,"5th/6th Boys",MATCH(P137,P$1:P$108,0)&lt;81,"5th/6th Girls",MATCH(P137,P$1:P$108,0)&lt;100,"7th-9th Boys",MATCH(P137,P$1:P$108,0)&lt;109,"7th-9th Girls")),"",_xlfn.IFS(MATCH(P137,P$1:P$108,0)&lt;24,"3rd/4th Boys",MATCH(P137,P$1:P$108,0)&lt;43,"3rd/4th Girls",MATCH(P137,P$1:P$108,0)&lt;62,"5th/6th Boys",MATCH(P137,P$1:P$108,0)&lt;81,"5th/6th Girls",MATCH(P137,P$1:P$108,0)&lt;100,"7th-9th Boys",MATCH(P137,P$1:P$108,0)&lt;109,"7th-9th Girls"))</f>
        <v/>
      </c>
      <c r="N137" s="152">
        <v>0.40625</v>
      </c>
      <c r="O137" s="153" t="s">
        <v>74</v>
      </c>
      <c r="P137" s="154" t="str">
        <f t="shared" si="85"/>
        <v>9:45 AM CSDA</v>
      </c>
      <c r="Q137" s="151" t="str" cm="1">
        <f t="array" ref="Q137">IF(ISNA(_xlfn.IFS(MATCH(T137,T$1:T$108,0)&lt;24,"3rd/4th Boys",MATCH(T137,T$1:T$108,0)&lt;43,"3rd/4th Girls",MATCH(T137,T$1:T$108,0)&lt;62,"5th/6th Boys",MATCH(T137,T$1:T$108,0)&lt;81,"5th/6th Girls",MATCH(T137,T$1:T$108,0)&lt;100,"7th-9th Boys",MATCH(T137,T$1:T$108,0)&lt;109,"7th-9th Girls")),"",_xlfn.IFS(MATCH(T137,T$1:T$108,0)&lt;24,"3rd/4th Boys",MATCH(T137,T$1:T$108,0)&lt;43,"3rd/4th Girls",MATCH(T137,T$1:T$108,0)&lt;62,"5th/6th Boys",MATCH(T137,T$1:T$108,0)&lt;81,"5th/6th Girls",MATCH(T137,T$1:T$108,0)&lt;100,"7th-9th Boys",MATCH(T137,T$1:T$108,0)&lt;109,"7th-9th Girls"))</f>
        <v>3rd/4th Boys</v>
      </c>
      <c r="R137" s="152">
        <v>0.40625</v>
      </c>
      <c r="S137" s="153" t="s">
        <v>74</v>
      </c>
      <c r="T137" s="154" t="str">
        <f t="shared" si="86"/>
        <v>9:45 AM CSDA</v>
      </c>
      <c r="U137" s="151" t="str" cm="1">
        <f t="array" ref="U137">IF(ISNA(_xlfn.IFS(MATCH(X137,X$1:X$108,0)&lt;24,"3rd/4th Boys",MATCH(X137,X$1:X$108,0)&lt;43,"3rd/4th Girls",MATCH(X137,X$1:X$108,0)&lt;62,"5th/6th Boys",MATCH(X137,X$1:X$108,0)&lt;81,"5th/6th Girls",MATCH(X137,X$1:X$108,0)&lt;100,"7th-9th Boys",MATCH(X137,X$1:X$108,0)&lt;109,"7th-9th Girls")),"",_xlfn.IFS(MATCH(X137,X$1:X$108,0)&lt;24,"3rd/4th Boys",MATCH(X137,X$1:X$108,0)&lt;43,"3rd/4th Girls",MATCH(X137,X$1:X$108,0)&lt;62,"5th/6th Boys",MATCH(X137,X$1:X$108,0)&lt;81,"5th/6th Girls",MATCH(X137,X$1:X$108,0)&lt;100,"7th-9th Boys",MATCH(X137,X$1:X$108,0)&lt;109,"7th-9th Girls"))</f>
        <v>3rd/4th Girls</v>
      </c>
      <c r="V137" s="152">
        <v>0.40625</v>
      </c>
      <c r="W137" s="153" t="s">
        <v>74</v>
      </c>
      <c r="X137" s="154" t="str">
        <f t="shared" si="87"/>
        <v>9:45 AM CSDA</v>
      </c>
      <c r="Y137" s="151" t="str" cm="1">
        <f t="array" ref="Y137">IF(ISNA(_xlfn.IFS(MATCH(AB137,AB$1:AB$108,0)&lt;24,"3rd/4th Boys",MATCH(AB137,AB$1:AB$108,0)&lt;43,"3rd/4th Girls",MATCH(AB137,AB$1:AB$108,0)&lt;62,"5th/6th Boys",MATCH(AB137,AB$1:AB$108,0)&lt;81,"5th/6th Girls",MATCH(AB137,AB$1:AB$108,0)&lt;100,"7th-9th Boys",MATCH(AB137,AB$1:AB$108,0)&lt;109,"7th-9th Girls")),"",_xlfn.IFS(MATCH(AB137,AB$1:AB$108,0)&lt;24,"3rd/4th Boys",MATCH(AB137,AB$1:AB$108,0)&lt;43,"3rd/4th Girls",MATCH(AB137,AB$1:AB$108,0)&lt;62,"5th/6th Boys",MATCH(AB137,AB$1:AB$108,0)&lt;81,"5th/6th Girls",MATCH(AB137,AB$1:AB$108,0)&lt;100,"7th-9th Boys",MATCH(AB137,AB$1:AB$108,0)&lt;109,"7th-9th Girls"))</f>
        <v>3rd/4th Girls</v>
      </c>
      <c r="Z137" s="152">
        <v>0.40625</v>
      </c>
      <c r="AA137" s="153" t="s">
        <v>74</v>
      </c>
      <c r="AB137" s="154" t="str">
        <f t="shared" si="88"/>
        <v>9:45 AM CSDA</v>
      </c>
      <c r="AC137" s="151" t="str" cm="1">
        <f t="array" ref="AC137">IF(ISNA(_xlfn.IFS(MATCH(AF137,AF$1:AF$108,0)&lt;24,"3rd/4th Boys",MATCH(AF137,AF$1:AF$108,0)&lt;43,"3rd/4th Girls",MATCH(AF137,AF$1:AF$108,0)&lt;62,"5th/6th Boys",MATCH(AF137,AF$1:AF$108,0)&lt;81,"5th/6th Girls",MATCH(AF137,AF$1:AF$108,0)&lt;100,"7th-9th Boys",MATCH(AF137,AF$1:AF$108,0)&lt;109,"7th-9th Girls")),"",_xlfn.IFS(MATCH(AF137,AF$1:AF$108,0)&lt;24,"3rd/4th Boys",MATCH(AF137,AF$1:AF$108,0)&lt;43,"3rd/4th Girls",MATCH(AF137,AF$1:AF$108,0)&lt;62,"5th/6th Boys",MATCH(AF137,AF$1:AF$108,0)&lt;81,"5th/6th Girls",MATCH(AF137,AF$1:AF$108,0)&lt;100,"7th-9th Boys",MATCH(AF137,AF$1:AF$108,0)&lt;109,"7th-9th Girls"))</f>
        <v/>
      </c>
      <c r="AD137" s="152">
        <v>0.40625</v>
      </c>
      <c r="AE137" s="153" t="s">
        <v>74</v>
      </c>
      <c r="AF137" s="155" t="str">
        <f t="shared" si="89"/>
        <v>9:45 AM CSDA</v>
      </c>
    </row>
    <row r="138" spans="1:55" x14ac:dyDescent="0.3">
      <c r="A138" s="151" t="str" cm="1">
        <f t="array" ref="A138">IF(ISNA(_xlfn.IFS(MATCH(D138,D$1:D$108,0)&lt;24,"3rd/4th Boys",MATCH(D138,D$1:D$108,0)&lt;43,"3rd/4th Girls",MATCH(D138,D$1:D$108,0)&lt;62,"5th/6th Boys",MATCH(D138,D$1:D$108,0)&lt;81,"5th/6th Girls",MATCH(D138,D$1:D$108,0)&lt;100,"7th-9th Boys",MATCH(D138,D$1:D$108,0)&lt;109,"7th-9th Girls")),"",_xlfn.IFS(MATCH(D138,D$1:D$108,0)&lt;24,"3rd/4th Boys",MATCH(D138,D$1:D$108,0)&lt;43,"3rd/4th Girls",MATCH(D138,D$1:D$108,0)&lt;62,"5th/6th Boys",MATCH(D138,D$1:D$108,0)&lt;81,"5th/6th Girls",MATCH(D138,D$1:D$108,0)&lt;100,"7th-9th Boys",MATCH(D138,D$1:D$108,0)&lt;109,"7th-9th Girls"))</f>
        <v/>
      </c>
      <c r="B138" s="152">
        <v>0.45833333333333331</v>
      </c>
      <c r="C138" s="153" t="s">
        <v>74</v>
      </c>
      <c r="D138" s="154" t="str">
        <f t="shared" si="83"/>
        <v>11:00 AM CSDA</v>
      </c>
      <c r="E138" s="151" t="str" cm="1">
        <f t="array" ref="E138">IF(ISNA(_xlfn.IFS(MATCH(H138,H$1:H$108,0)&lt;24,"3rd/4th Boys",MATCH(H138,H$1:H$108,0)&lt;43,"3rd/4th Girls",MATCH(H138,H$1:H$108,0)&lt;62,"5th/6th Boys",MATCH(H138,H$1:H$108,0)&lt;81,"5th/6th Girls",MATCH(H138,H$1:H$108,0)&lt;100,"7th-9th Boys",MATCH(H138,H$1:H$108,0)&lt;109,"7th-9th Girls")),"",_xlfn.IFS(MATCH(H138,H$1:H$108,0)&lt;24,"3rd/4th Boys",MATCH(H138,H$1:H$108,0)&lt;43,"3rd/4th Girls",MATCH(H138,H$1:H$108,0)&lt;62,"5th/6th Boys",MATCH(H138,H$1:H$108,0)&lt;81,"5th/6th Girls",MATCH(H138,H$1:H$108,0)&lt;100,"7th-9th Boys",MATCH(H138,H$1:H$108,0)&lt;109,"7th-9th Girls"))</f>
        <v>5th/6th Girls</v>
      </c>
      <c r="F138" s="152">
        <v>0.45833333333333331</v>
      </c>
      <c r="G138" s="153" t="s">
        <v>74</v>
      </c>
      <c r="H138" s="154" t="str">
        <f t="shared" si="90"/>
        <v>11:00 AM CSDA</v>
      </c>
      <c r="I138" s="151" t="str" cm="1">
        <f t="array" ref="I138">IF(ISNA(_xlfn.IFS(MATCH(L138,L$1:L$108,0)&lt;24,"3rd/4th Boys",MATCH(L138,L$1:L$108,0)&lt;43,"3rd/4th Girls",MATCH(L138,L$1:L$108,0)&lt;62,"5th/6th Boys",MATCH(L138,L$1:L$108,0)&lt;81,"5th/6th Girls",MATCH(L138,L$1:L$108,0)&lt;100,"7th-9th Boys",MATCH(L138,L$1:L$108,0)&lt;109,"7th-9th Girls")),"",_xlfn.IFS(MATCH(L138,L$1:L$108,0)&lt;24,"3rd/4th Boys",MATCH(L138,L$1:L$108,0)&lt;43,"3rd/4th Girls",MATCH(L138,L$1:L$108,0)&lt;62,"5th/6th Boys",MATCH(L138,L$1:L$108,0)&lt;81,"5th/6th Girls",MATCH(L138,L$1:L$108,0)&lt;100,"7th-9th Boys",MATCH(L138,L$1:L$108,0)&lt;109,"7th-9th Girls"))</f>
        <v>3rd/4th Boys</v>
      </c>
      <c r="J138" s="152">
        <v>0.45833333333333331</v>
      </c>
      <c r="K138" s="153" t="s">
        <v>74</v>
      </c>
      <c r="L138" s="154" t="str">
        <f t="shared" si="84"/>
        <v>11:00 AM CSDA</v>
      </c>
      <c r="M138" s="151" t="str" cm="1">
        <f t="array" ref="M138">IF(ISNA(_xlfn.IFS(MATCH(P138,P$1:P$108,0)&lt;24,"3rd/4th Boys",MATCH(P138,P$1:P$108,0)&lt;43,"3rd/4th Girls",MATCH(P138,P$1:P$108,0)&lt;62,"5th/6th Boys",MATCH(P138,P$1:P$108,0)&lt;81,"5th/6th Girls",MATCH(P138,P$1:P$108,0)&lt;100,"7th-9th Boys",MATCH(P138,P$1:P$108,0)&lt;109,"7th-9th Girls")),"",_xlfn.IFS(MATCH(P138,P$1:P$108,0)&lt;24,"3rd/4th Boys",MATCH(P138,P$1:P$108,0)&lt;43,"3rd/4th Girls",MATCH(P138,P$1:P$108,0)&lt;62,"5th/6th Boys",MATCH(P138,P$1:P$108,0)&lt;81,"5th/6th Girls",MATCH(P138,P$1:P$108,0)&lt;100,"7th-9th Boys",MATCH(P138,P$1:P$108,0)&lt;109,"7th-9th Girls"))</f>
        <v/>
      </c>
      <c r="N138" s="152">
        <v>0.45833333333333331</v>
      </c>
      <c r="O138" s="153" t="s">
        <v>74</v>
      </c>
      <c r="P138" s="154" t="str">
        <f t="shared" si="85"/>
        <v>11:00 AM CSDA</v>
      </c>
      <c r="Q138" s="151" t="str" cm="1">
        <f t="array" ref="Q138">IF(ISNA(_xlfn.IFS(MATCH(T138,T$1:T$108,0)&lt;24,"3rd/4th Boys",MATCH(T138,T$1:T$108,0)&lt;43,"3rd/4th Girls",MATCH(T138,T$1:T$108,0)&lt;62,"5th/6th Boys",MATCH(T138,T$1:T$108,0)&lt;81,"5th/6th Girls",MATCH(T138,T$1:T$108,0)&lt;100,"7th-9th Boys",MATCH(T138,T$1:T$108,0)&lt;109,"7th-9th Girls")),"",_xlfn.IFS(MATCH(T138,T$1:T$108,0)&lt;24,"3rd/4th Boys",MATCH(T138,T$1:T$108,0)&lt;43,"3rd/4th Girls",MATCH(T138,T$1:T$108,0)&lt;62,"5th/6th Boys",MATCH(T138,T$1:T$108,0)&lt;81,"5th/6th Girls",MATCH(T138,T$1:T$108,0)&lt;100,"7th-9th Boys",MATCH(T138,T$1:T$108,0)&lt;109,"7th-9th Girls"))</f>
        <v>3rd/4th Boys</v>
      </c>
      <c r="R138" s="152">
        <v>0.45833333333333331</v>
      </c>
      <c r="S138" s="153" t="s">
        <v>74</v>
      </c>
      <c r="T138" s="154" t="str">
        <f t="shared" si="86"/>
        <v>11:00 AM CSDA</v>
      </c>
      <c r="U138" s="151" t="str" cm="1">
        <f t="array" ref="U138">IF(ISNA(_xlfn.IFS(MATCH(X138,X$1:X$108,0)&lt;24,"3rd/4th Boys",MATCH(X138,X$1:X$108,0)&lt;43,"3rd/4th Girls",MATCH(X138,X$1:X$108,0)&lt;62,"5th/6th Boys",MATCH(X138,X$1:X$108,0)&lt;81,"5th/6th Girls",MATCH(X138,X$1:X$108,0)&lt;100,"7th-9th Boys",MATCH(X138,X$1:X$108,0)&lt;109,"7th-9th Girls")),"",_xlfn.IFS(MATCH(X138,X$1:X$108,0)&lt;24,"3rd/4th Boys",MATCH(X138,X$1:X$108,0)&lt;43,"3rd/4th Girls",MATCH(X138,X$1:X$108,0)&lt;62,"5th/6th Boys",MATCH(X138,X$1:X$108,0)&lt;81,"5th/6th Girls",MATCH(X138,X$1:X$108,0)&lt;100,"7th-9th Boys",MATCH(X138,X$1:X$108,0)&lt;109,"7th-9th Girls"))</f>
        <v>5th/6th Boys</v>
      </c>
      <c r="V138" s="152">
        <v>0.45833333333333331</v>
      </c>
      <c r="W138" s="153" t="s">
        <v>74</v>
      </c>
      <c r="X138" s="154" t="str">
        <f t="shared" si="87"/>
        <v>11:00 AM CSDA</v>
      </c>
      <c r="Y138" s="151" t="str" cm="1">
        <f t="array" ref="Y138">IF(ISNA(_xlfn.IFS(MATCH(AB138,AB$1:AB$108,0)&lt;24,"3rd/4th Boys",MATCH(AB138,AB$1:AB$108,0)&lt;43,"3rd/4th Girls",MATCH(AB138,AB$1:AB$108,0)&lt;62,"5th/6th Boys",MATCH(AB138,AB$1:AB$108,0)&lt;81,"5th/6th Girls",MATCH(AB138,AB$1:AB$108,0)&lt;100,"7th-9th Boys",MATCH(AB138,AB$1:AB$108,0)&lt;109,"7th-9th Girls")),"",_xlfn.IFS(MATCH(AB138,AB$1:AB$108,0)&lt;24,"3rd/4th Boys",MATCH(AB138,AB$1:AB$108,0)&lt;43,"3rd/4th Girls",MATCH(AB138,AB$1:AB$108,0)&lt;62,"5th/6th Boys",MATCH(AB138,AB$1:AB$108,0)&lt;81,"5th/6th Girls",MATCH(AB138,AB$1:AB$108,0)&lt;100,"7th-9th Boys",MATCH(AB138,AB$1:AB$108,0)&lt;109,"7th-9th Girls"))</f>
        <v>3rd/4th Boys</v>
      </c>
      <c r="Z138" s="152">
        <v>0.45833333333333331</v>
      </c>
      <c r="AA138" s="153" t="s">
        <v>74</v>
      </c>
      <c r="AB138" s="154" t="str">
        <f t="shared" si="88"/>
        <v>11:00 AM CSDA</v>
      </c>
      <c r="AC138" s="151" t="str" cm="1">
        <f t="array" ref="AC138">IF(ISNA(_xlfn.IFS(MATCH(AF138,AF$1:AF$108,0)&lt;24,"3rd/4th Boys",MATCH(AF138,AF$1:AF$108,0)&lt;43,"3rd/4th Girls",MATCH(AF138,AF$1:AF$108,0)&lt;62,"5th/6th Boys",MATCH(AF138,AF$1:AF$108,0)&lt;81,"5th/6th Girls",MATCH(AF138,AF$1:AF$108,0)&lt;100,"7th-9th Boys",MATCH(AF138,AF$1:AF$108,0)&lt;109,"7th-9th Girls")),"",_xlfn.IFS(MATCH(AF138,AF$1:AF$108,0)&lt;24,"3rd/4th Boys",MATCH(AF138,AF$1:AF$108,0)&lt;43,"3rd/4th Girls",MATCH(AF138,AF$1:AF$108,0)&lt;62,"5th/6th Boys",MATCH(AF138,AF$1:AF$108,0)&lt;81,"5th/6th Girls",MATCH(AF138,AF$1:AF$108,0)&lt;100,"7th-9th Boys",MATCH(AF138,AF$1:AF$108,0)&lt;109,"7th-9th Girls"))</f>
        <v/>
      </c>
      <c r="AD138" s="152">
        <v>0.45833333333333331</v>
      </c>
      <c r="AE138" s="153" t="s">
        <v>74</v>
      </c>
      <c r="AF138" s="155" t="str">
        <f t="shared" si="89"/>
        <v>11:00 AM CSDA</v>
      </c>
    </row>
    <row r="139" spans="1:55" x14ac:dyDescent="0.3">
      <c r="A139" s="151" t="str" cm="1">
        <f t="array" ref="A139">IF(ISNA(_xlfn.IFS(MATCH(D139,D$1:D$108,0)&lt;24,"3rd/4th Boys",MATCH(D139,D$1:D$108,0)&lt;43,"3rd/4th Girls",MATCH(D139,D$1:D$108,0)&lt;62,"5th/6th Boys",MATCH(D139,D$1:D$108,0)&lt;81,"5th/6th Girls",MATCH(D139,D$1:D$108,0)&lt;100,"7th-9th Boys",MATCH(D139,D$1:D$108,0)&lt;109,"7th-9th Girls")),"",_xlfn.IFS(MATCH(D139,D$1:D$108,0)&lt;24,"3rd/4th Boys",MATCH(D139,D$1:D$108,0)&lt;43,"3rd/4th Girls",MATCH(D139,D$1:D$108,0)&lt;62,"5th/6th Boys",MATCH(D139,D$1:D$108,0)&lt;81,"5th/6th Girls",MATCH(D139,D$1:D$108,0)&lt;100,"7th-9th Boys",MATCH(D139,D$1:D$108,0)&lt;109,"7th-9th Girls"))</f>
        <v/>
      </c>
      <c r="B139" s="152">
        <v>0.51041666666666663</v>
      </c>
      <c r="C139" s="153" t="s">
        <v>74</v>
      </c>
      <c r="D139" s="154" t="str">
        <f t="shared" si="83"/>
        <v>12:15 PM CSDA</v>
      </c>
      <c r="E139" s="151" t="str" cm="1">
        <f t="array" ref="E139">IF(ISNA(_xlfn.IFS(MATCH(H139,H$1:H$108,0)&lt;24,"3rd/4th Boys",MATCH(H139,H$1:H$108,0)&lt;43,"3rd/4th Girls",MATCH(H139,H$1:H$108,0)&lt;62,"5th/6th Boys",MATCH(H139,H$1:H$108,0)&lt;81,"5th/6th Girls",MATCH(H139,H$1:H$108,0)&lt;100,"7th-9th Boys",MATCH(H139,H$1:H$108,0)&lt;109,"7th-9th Girls")),"",_xlfn.IFS(MATCH(H139,H$1:H$108,0)&lt;24,"3rd/4th Boys",MATCH(H139,H$1:H$108,0)&lt;43,"3rd/4th Girls",MATCH(H139,H$1:H$108,0)&lt;62,"5th/6th Boys",MATCH(H139,H$1:H$108,0)&lt;81,"5th/6th Girls",MATCH(H139,H$1:H$108,0)&lt;100,"7th-9th Boys",MATCH(H139,H$1:H$108,0)&lt;109,"7th-9th Girls"))</f>
        <v>5th/6th Girls</v>
      </c>
      <c r="F139" s="152">
        <v>0.51041666666666663</v>
      </c>
      <c r="G139" s="153" t="s">
        <v>74</v>
      </c>
      <c r="H139" s="154" t="str">
        <f t="shared" si="90"/>
        <v>12:15 PM CSDA</v>
      </c>
      <c r="I139" s="151" t="str" cm="1">
        <f t="array" ref="I139">IF(ISNA(_xlfn.IFS(MATCH(L139,L$1:L$108,0)&lt;24,"3rd/4th Boys",MATCH(L139,L$1:L$108,0)&lt;43,"3rd/4th Girls",MATCH(L139,L$1:L$108,0)&lt;62,"5th/6th Boys",MATCH(L139,L$1:L$108,0)&lt;81,"5th/6th Girls",MATCH(L139,L$1:L$108,0)&lt;100,"7th-9th Boys",MATCH(L139,L$1:L$108,0)&lt;109,"7th-9th Girls")),"",_xlfn.IFS(MATCH(L139,L$1:L$108,0)&lt;24,"3rd/4th Boys",MATCH(L139,L$1:L$108,0)&lt;43,"3rd/4th Girls",MATCH(L139,L$1:L$108,0)&lt;62,"5th/6th Boys",MATCH(L139,L$1:L$108,0)&lt;81,"5th/6th Girls",MATCH(L139,L$1:L$108,0)&lt;100,"7th-9th Boys",MATCH(L139,L$1:L$108,0)&lt;109,"7th-9th Girls"))</f>
        <v>5th/6th Girls</v>
      </c>
      <c r="J139" s="152">
        <v>0.51041666666666663</v>
      </c>
      <c r="K139" s="153" t="s">
        <v>74</v>
      </c>
      <c r="L139" s="154" t="str">
        <f t="shared" si="84"/>
        <v>12:15 PM CSDA</v>
      </c>
      <c r="M139" s="151" t="str" cm="1">
        <f t="array" ref="M139">IF(ISNA(_xlfn.IFS(MATCH(P139,P$1:P$108,0)&lt;24,"3rd/4th Boys",MATCH(P139,P$1:P$108,0)&lt;43,"3rd/4th Girls",MATCH(P139,P$1:P$108,0)&lt;62,"5th/6th Boys",MATCH(P139,P$1:P$108,0)&lt;81,"5th/6th Girls",MATCH(P139,P$1:P$108,0)&lt;100,"7th-9th Boys",MATCH(P139,P$1:P$108,0)&lt;109,"7th-9th Girls")),"",_xlfn.IFS(MATCH(P139,P$1:P$108,0)&lt;24,"3rd/4th Boys",MATCH(P139,P$1:P$108,0)&lt;43,"3rd/4th Girls",MATCH(P139,P$1:P$108,0)&lt;62,"5th/6th Boys",MATCH(P139,P$1:P$108,0)&lt;81,"5th/6th Girls",MATCH(P139,P$1:P$108,0)&lt;100,"7th-9th Boys",MATCH(P139,P$1:P$108,0)&lt;109,"7th-9th Girls"))</f>
        <v/>
      </c>
      <c r="N139" s="152">
        <v>0.51041666666666663</v>
      </c>
      <c r="O139" s="153" t="s">
        <v>74</v>
      </c>
      <c r="P139" s="154" t="str">
        <f t="shared" si="85"/>
        <v>12:15 PM CSDA</v>
      </c>
      <c r="Q139" s="151" t="str" cm="1">
        <f t="array" ref="Q139">IF(ISNA(_xlfn.IFS(MATCH(T139,T$1:T$108,0)&lt;24,"3rd/4th Boys",MATCH(T139,T$1:T$108,0)&lt;43,"3rd/4th Girls",MATCH(T139,T$1:T$108,0)&lt;62,"5th/6th Boys",MATCH(T139,T$1:T$108,0)&lt;81,"5th/6th Girls",MATCH(T139,T$1:T$108,0)&lt;100,"7th-9th Boys",MATCH(T139,T$1:T$108,0)&lt;109,"7th-9th Girls")),"",_xlfn.IFS(MATCH(T139,T$1:T$108,0)&lt;24,"3rd/4th Boys",MATCH(T139,T$1:T$108,0)&lt;43,"3rd/4th Girls",MATCH(T139,T$1:T$108,0)&lt;62,"5th/6th Boys",MATCH(T139,T$1:T$108,0)&lt;81,"5th/6th Girls",MATCH(T139,T$1:T$108,0)&lt;100,"7th-9th Boys",MATCH(T139,T$1:T$108,0)&lt;109,"7th-9th Girls"))</f>
        <v>5th/6th Girls</v>
      </c>
      <c r="R139" s="152">
        <v>0.51041666666666663</v>
      </c>
      <c r="S139" s="153" t="s">
        <v>74</v>
      </c>
      <c r="T139" s="154" t="str">
        <f t="shared" si="86"/>
        <v>12:15 PM CSDA</v>
      </c>
      <c r="U139" s="151" t="str" cm="1">
        <f t="array" ref="U139">IF(ISNA(_xlfn.IFS(MATCH(X139,X$1:X$108,0)&lt;24,"3rd/4th Boys",MATCH(X139,X$1:X$108,0)&lt;43,"3rd/4th Girls",MATCH(X139,X$1:X$108,0)&lt;62,"5th/6th Boys",MATCH(X139,X$1:X$108,0)&lt;81,"5th/6th Girls",MATCH(X139,X$1:X$108,0)&lt;100,"7th-9th Boys",MATCH(X139,X$1:X$108,0)&lt;109,"7th-9th Girls")),"",_xlfn.IFS(MATCH(X139,X$1:X$108,0)&lt;24,"3rd/4th Boys",MATCH(X139,X$1:X$108,0)&lt;43,"3rd/4th Girls",MATCH(X139,X$1:X$108,0)&lt;62,"5th/6th Boys",MATCH(X139,X$1:X$108,0)&lt;81,"5th/6th Girls",MATCH(X139,X$1:X$108,0)&lt;100,"7th-9th Boys",MATCH(X139,X$1:X$108,0)&lt;109,"7th-9th Girls"))</f>
        <v>5th/6th Girls</v>
      </c>
      <c r="V139" s="152">
        <v>0.51041666666666663</v>
      </c>
      <c r="W139" s="153" t="s">
        <v>74</v>
      </c>
      <c r="X139" s="154" t="str">
        <f t="shared" si="87"/>
        <v>12:15 PM CSDA</v>
      </c>
      <c r="Y139" s="151" t="str" cm="1">
        <f t="array" ref="Y139">IF(ISNA(_xlfn.IFS(MATCH(AB139,AB$1:AB$108,0)&lt;24,"3rd/4th Boys",MATCH(AB139,AB$1:AB$108,0)&lt;43,"3rd/4th Girls",MATCH(AB139,AB$1:AB$108,0)&lt;62,"5th/6th Boys",MATCH(AB139,AB$1:AB$108,0)&lt;81,"5th/6th Girls",MATCH(AB139,AB$1:AB$108,0)&lt;100,"7th-9th Boys",MATCH(AB139,AB$1:AB$108,0)&lt;109,"7th-9th Girls")),"",_xlfn.IFS(MATCH(AB139,AB$1:AB$108,0)&lt;24,"3rd/4th Boys",MATCH(AB139,AB$1:AB$108,0)&lt;43,"3rd/4th Girls",MATCH(AB139,AB$1:AB$108,0)&lt;62,"5th/6th Boys",MATCH(AB139,AB$1:AB$108,0)&lt;81,"5th/6th Girls",MATCH(AB139,AB$1:AB$108,0)&lt;100,"7th-9th Boys",MATCH(AB139,AB$1:AB$108,0)&lt;109,"7th-9th Girls"))</f>
        <v>5th/6th Girls</v>
      </c>
      <c r="Z139" s="152">
        <v>0.51041666666666663</v>
      </c>
      <c r="AA139" s="153" t="s">
        <v>74</v>
      </c>
      <c r="AB139" s="154" t="str">
        <f t="shared" si="88"/>
        <v>12:15 PM CSDA</v>
      </c>
      <c r="AC139" s="151" t="str" cm="1">
        <f t="array" ref="AC139">IF(ISNA(_xlfn.IFS(MATCH(AF139,AF$1:AF$108,0)&lt;24,"3rd/4th Boys",MATCH(AF139,AF$1:AF$108,0)&lt;43,"3rd/4th Girls",MATCH(AF139,AF$1:AF$108,0)&lt;62,"5th/6th Boys",MATCH(AF139,AF$1:AF$108,0)&lt;81,"5th/6th Girls",MATCH(AF139,AF$1:AF$108,0)&lt;100,"7th-9th Boys",MATCH(AF139,AF$1:AF$108,0)&lt;109,"7th-9th Girls")),"",_xlfn.IFS(MATCH(AF139,AF$1:AF$108,0)&lt;24,"3rd/4th Boys",MATCH(AF139,AF$1:AF$108,0)&lt;43,"3rd/4th Girls",MATCH(AF139,AF$1:AF$108,0)&lt;62,"5th/6th Boys",MATCH(AF139,AF$1:AF$108,0)&lt;81,"5th/6th Girls",MATCH(AF139,AF$1:AF$108,0)&lt;100,"7th-9th Boys",MATCH(AF139,AF$1:AF$108,0)&lt;109,"7th-9th Girls"))</f>
        <v/>
      </c>
      <c r="AD139" s="152">
        <v>0.51041666666666663</v>
      </c>
      <c r="AE139" s="153" t="s">
        <v>74</v>
      </c>
      <c r="AF139" s="155" t="str">
        <f t="shared" si="89"/>
        <v>12:15 PM CSDA</v>
      </c>
    </row>
    <row r="140" spans="1:55" x14ac:dyDescent="0.3">
      <c r="A140" s="151" t="str" cm="1">
        <f t="array" ref="A140">IF(ISNA(_xlfn.IFS(MATCH(D140,D$1:D$108,0)&lt;24,"3rd/4th Boys",MATCH(D140,D$1:D$108,0)&lt;43,"3rd/4th Girls",MATCH(D140,D$1:D$108,0)&lt;62,"5th/6th Boys",MATCH(D140,D$1:D$108,0)&lt;81,"5th/6th Girls",MATCH(D140,D$1:D$108,0)&lt;100,"7th-9th Boys",MATCH(D140,D$1:D$108,0)&lt;109,"7th-9th Girls")),"",_xlfn.IFS(MATCH(D140,D$1:D$108,0)&lt;24,"3rd/4th Boys",MATCH(D140,D$1:D$108,0)&lt;43,"3rd/4th Girls",MATCH(D140,D$1:D$108,0)&lt;62,"5th/6th Boys",MATCH(D140,D$1:D$108,0)&lt;81,"5th/6th Girls",MATCH(D140,D$1:D$108,0)&lt;100,"7th-9th Boys",MATCH(D140,D$1:D$108,0)&lt;109,"7th-9th Girls"))</f>
        <v/>
      </c>
      <c r="B140" s="152">
        <v>0.5625</v>
      </c>
      <c r="C140" s="153" t="s">
        <v>74</v>
      </c>
      <c r="D140" s="154" t="str">
        <f t="shared" si="83"/>
        <v>1:30 PM CSDA</v>
      </c>
      <c r="E140" s="151" t="str" cm="1">
        <f t="array" ref="E140">IF(ISNA(_xlfn.IFS(MATCH(H140,H$1:H$108,0)&lt;24,"3rd/4th Boys",MATCH(H140,H$1:H$108,0)&lt;43,"3rd/4th Girls",MATCH(H140,H$1:H$108,0)&lt;62,"5th/6th Boys",MATCH(H140,H$1:H$108,0)&lt;81,"5th/6th Girls",MATCH(H140,H$1:H$108,0)&lt;100,"7th-9th Boys",MATCH(H140,H$1:H$108,0)&lt;109,"7th-9th Girls")),"",_xlfn.IFS(MATCH(H140,H$1:H$108,0)&lt;24,"3rd/4th Boys",MATCH(H140,H$1:H$108,0)&lt;43,"3rd/4th Girls",MATCH(H140,H$1:H$108,0)&lt;62,"5th/6th Boys",MATCH(H140,H$1:H$108,0)&lt;81,"5th/6th Girls",MATCH(H140,H$1:H$108,0)&lt;100,"7th-9th Boys",MATCH(H140,H$1:H$108,0)&lt;109,"7th-9th Girls"))</f>
        <v>5th/6th Boys</v>
      </c>
      <c r="F140" s="152">
        <v>0.5625</v>
      </c>
      <c r="G140" s="153" t="s">
        <v>74</v>
      </c>
      <c r="H140" s="154" t="str">
        <f t="shared" si="90"/>
        <v>1:30 PM CSDA</v>
      </c>
      <c r="I140" s="151" t="str" cm="1">
        <f t="array" ref="I140">IF(ISNA(_xlfn.IFS(MATCH(L140,L$1:L$108,0)&lt;24,"3rd/4th Boys",MATCH(L140,L$1:L$108,0)&lt;43,"3rd/4th Girls",MATCH(L140,L$1:L$108,0)&lt;62,"5th/6th Boys",MATCH(L140,L$1:L$108,0)&lt;81,"5th/6th Girls",MATCH(L140,L$1:L$108,0)&lt;100,"7th-9th Boys",MATCH(L140,L$1:L$108,0)&lt;109,"7th-9th Girls")),"",_xlfn.IFS(MATCH(L140,L$1:L$108,0)&lt;24,"3rd/4th Boys",MATCH(L140,L$1:L$108,0)&lt;43,"3rd/4th Girls",MATCH(L140,L$1:L$108,0)&lt;62,"5th/6th Boys",MATCH(L140,L$1:L$108,0)&lt;81,"5th/6th Girls",MATCH(L140,L$1:L$108,0)&lt;100,"7th-9th Boys",MATCH(L140,L$1:L$108,0)&lt;109,"7th-9th Girls"))</f>
        <v>5th/6th Boys</v>
      </c>
      <c r="J140" s="152">
        <v>0.5625</v>
      </c>
      <c r="K140" s="153" t="s">
        <v>74</v>
      </c>
      <c r="L140" s="154" t="str">
        <f t="shared" si="84"/>
        <v>1:30 PM CSDA</v>
      </c>
      <c r="M140" s="151" t="str" cm="1">
        <f t="array" ref="M140">IF(ISNA(_xlfn.IFS(MATCH(P140,P$1:P$108,0)&lt;24,"3rd/4th Boys",MATCH(P140,P$1:P$108,0)&lt;43,"3rd/4th Girls",MATCH(P140,P$1:P$108,0)&lt;62,"5th/6th Boys",MATCH(P140,P$1:P$108,0)&lt;81,"5th/6th Girls",MATCH(P140,P$1:P$108,0)&lt;100,"7th-9th Boys",MATCH(P140,P$1:P$108,0)&lt;109,"7th-9th Girls")),"",_xlfn.IFS(MATCH(P140,P$1:P$108,0)&lt;24,"3rd/4th Boys",MATCH(P140,P$1:P$108,0)&lt;43,"3rd/4th Girls",MATCH(P140,P$1:P$108,0)&lt;62,"5th/6th Boys",MATCH(P140,P$1:P$108,0)&lt;81,"5th/6th Girls",MATCH(P140,P$1:P$108,0)&lt;100,"7th-9th Boys",MATCH(P140,P$1:P$108,0)&lt;109,"7th-9th Girls"))</f>
        <v/>
      </c>
      <c r="N140" s="152">
        <v>0.5625</v>
      </c>
      <c r="O140" s="153" t="s">
        <v>74</v>
      </c>
      <c r="P140" s="154" t="str">
        <f t="shared" si="85"/>
        <v>1:30 PM CSDA</v>
      </c>
      <c r="Q140" s="151" t="str" cm="1">
        <f t="array" ref="Q140">IF(ISNA(_xlfn.IFS(MATCH(T140,T$1:T$108,0)&lt;24,"3rd/4th Boys",MATCH(T140,T$1:T$108,0)&lt;43,"3rd/4th Girls",MATCH(T140,T$1:T$108,0)&lt;62,"5th/6th Boys",MATCH(T140,T$1:T$108,0)&lt;81,"5th/6th Girls",MATCH(T140,T$1:T$108,0)&lt;100,"7th-9th Boys",MATCH(T140,T$1:T$108,0)&lt;109,"7th-9th Girls")),"",_xlfn.IFS(MATCH(T140,T$1:T$108,0)&lt;24,"3rd/4th Boys",MATCH(T140,T$1:T$108,0)&lt;43,"3rd/4th Girls",MATCH(T140,T$1:T$108,0)&lt;62,"5th/6th Boys",MATCH(T140,T$1:T$108,0)&lt;81,"5th/6th Girls",MATCH(T140,T$1:T$108,0)&lt;100,"7th-9th Boys",MATCH(T140,T$1:T$108,0)&lt;109,"7th-9th Girls"))</f>
        <v>5th/6th Girls</v>
      </c>
      <c r="R140" s="152">
        <v>0.5625</v>
      </c>
      <c r="S140" s="153" t="s">
        <v>74</v>
      </c>
      <c r="T140" s="154" t="str">
        <f t="shared" si="86"/>
        <v>1:30 PM CSDA</v>
      </c>
      <c r="U140" s="151" t="str" cm="1">
        <f t="array" ref="U140">IF(ISNA(_xlfn.IFS(MATCH(X140,X$1:X$108,0)&lt;24,"3rd/4th Boys",MATCH(X140,X$1:X$108,0)&lt;43,"3rd/4th Girls",MATCH(X140,X$1:X$108,0)&lt;62,"5th/6th Boys",MATCH(X140,X$1:X$108,0)&lt;81,"5th/6th Girls",MATCH(X140,X$1:X$108,0)&lt;100,"7th-9th Boys",MATCH(X140,X$1:X$108,0)&lt;109,"7th-9th Girls")),"",_xlfn.IFS(MATCH(X140,X$1:X$108,0)&lt;24,"3rd/4th Boys",MATCH(X140,X$1:X$108,0)&lt;43,"3rd/4th Girls",MATCH(X140,X$1:X$108,0)&lt;62,"5th/6th Boys",MATCH(X140,X$1:X$108,0)&lt;81,"5th/6th Girls",MATCH(X140,X$1:X$108,0)&lt;100,"7th-9th Boys",MATCH(X140,X$1:X$108,0)&lt;109,"7th-9th Girls"))</f>
        <v>5th/6th Girls</v>
      </c>
      <c r="V140" s="152">
        <v>0.5625</v>
      </c>
      <c r="W140" s="153" t="s">
        <v>74</v>
      </c>
      <c r="X140" s="154" t="str">
        <f t="shared" si="87"/>
        <v>1:30 PM CSDA</v>
      </c>
      <c r="Y140" s="151" t="str" cm="1">
        <f t="array" ref="Y140">IF(ISNA(_xlfn.IFS(MATCH(AB140,AB$1:AB$108,0)&lt;24,"3rd/4th Boys",MATCH(AB140,AB$1:AB$108,0)&lt;43,"3rd/4th Girls",MATCH(AB140,AB$1:AB$108,0)&lt;62,"5th/6th Boys",MATCH(AB140,AB$1:AB$108,0)&lt;81,"5th/6th Girls",MATCH(AB140,AB$1:AB$108,0)&lt;100,"7th-9th Boys",MATCH(AB140,AB$1:AB$108,0)&lt;109,"7th-9th Girls")),"",_xlfn.IFS(MATCH(AB140,AB$1:AB$108,0)&lt;24,"3rd/4th Boys",MATCH(AB140,AB$1:AB$108,0)&lt;43,"3rd/4th Girls",MATCH(AB140,AB$1:AB$108,0)&lt;62,"5th/6th Boys",MATCH(AB140,AB$1:AB$108,0)&lt;81,"5th/6th Girls",MATCH(AB140,AB$1:AB$108,0)&lt;100,"7th-9th Boys",MATCH(AB140,AB$1:AB$108,0)&lt;109,"7th-9th Girls"))</f>
        <v>5th/6th Girls</v>
      </c>
      <c r="Z140" s="152">
        <v>0.5625</v>
      </c>
      <c r="AA140" s="153" t="s">
        <v>74</v>
      </c>
      <c r="AB140" s="154" t="str">
        <f t="shared" si="88"/>
        <v>1:30 PM CSDA</v>
      </c>
      <c r="AC140" s="151" t="str" cm="1">
        <f t="array" ref="AC140">IF(ISNA(_xlfn.IFS(MATCH(AF140,AF$1:AF$108,0)&lt;24,"3rd/4th Boys",MATCH(AF140,AF$1:AF$108,0)&lt;43,"3rd/4th Girls",MATCH(AF140,AF$1:AF$108,0)&lt;62,"5th/6th Boys",MATCH(AF140,AF$1:AF$108,0)&lt;81,"5th/6th Girls",MATCH(AF140,AF$1:AF$108,0)&lt;100,"7th-9th Boys",MATCH(AF140,AF$1:AF$108,0)&lt;109,"7th-9th Girls")),"",_xlfn.IFS(MATCH(AF140,AF$1:AF$108,0)&lt;24,"3rd/4th Boys",MATCH(AF140,AF$1:AF$108,0)&lt;43,"3rd/4th Girls",MATCH(AF140,AF$1:AF$108,0)&lt;62,"5th/6th Boys",MATCH(AF140,AF$1:AF$108,0)&lt;81,"5th/6th Girls",MATCH(AF140,AF$1:AF$108,0)&lt;100,"7th-9th Boys",MATCH(AF140,AF$1:AF$108,0)&lt;109,"7th-9th Girls"))</f>
        <v/>
      </c>
      <c r="AD140" s="152">
        <v>0.5625</v>
      </c>
      <c r="AE140" s="153" t="s">
        <v>74</v>
      </c>
      <c r="AF140" s="155" t="str">
        <f t="shared" si="89"/>
        <v>1:30 PM CSDA</v>
      </c>
    </row>
    <row r="141" spans="1:55" hidden="1" x14ac:dyDescent="0.3">
      <c r="A141" s="151" t="str" cm="1">
        <f t="array" ref="A141">IF(ISNA(_xlfn.IFS(MATCH(D141,D$1:D$108,0)&lt;24,"3rd/4th Boys",MATCH(D141,D$1:D$108,0)&lt;43,"3rd/4th Girls",MATCH(D141,D$1:D$108,0)&lt;62,"5th/6th Boys",MATCH(D141,D$1:D$108,0)&lt;81,"5th/6th Girls",MATCH(D141,D$1:D$108,0)&lt;100,"7th-9th Boys",MATCH(D141,D$1:D$108,0)&lt;109,"7th-9th Girls")),"",_xlfn.IFS(MATCH(D141,D$1:D$108,0)&lt;24,"3rd/4th Boys",MATCH(D141,D$1:D$108,0)&lt;43,"3rd/4th Girls",MATCH(D141,D$1:D$108,0)&lt;62,"5th/6th Boys",MATCH(D141,D$1:D$108,0)&lt;81,"5th/6th Girls",MATCH(D141,D$1:D$108,0)&lt;100,"7th-9th Boys",MATCH(D141,D$1:D$108,0)&lt;109,"7th-9th Girls"))</f>
        <v/>
      </c>
      <c r="B141" s="152">
        <v>0.40625</v>
      </c>
      <c r="C141" s="153" t="s">
        <v>72</v>
      </c>
      <c r="D141" s="154" t="str">
        <f t="shared" si="83"/>
        <v>9:45 AM HUES</v>
      </c>
      <c r="E141" s="151" t="str" cm="1">
        <f t="array" ref="E141">IF(ISNA(_xlfn.IFS(MATCH(H141,H$1:H$108,0)&lt;24,"3rd/4th Boys",MATCH(H141,H$1:H$108,0)&lt;43,"3rd/4th Girls",MATCH(H141,H$1:H$108,0)&lt;62,"5th/6th Boys",MATCH(H141,H$1:H$108,0)&lt;81,"5th/6th Girls",MATCH(H141,H$1:H$108,0)&lt;100,"7th-9th Boys",MATCH(H141,H$1:H$108,0)&lt;109,"7th-9th Girls")),"",_xlfn.IFS(MATCH(H141,H$1:H$108,0)&lt;24,"3rd/4th Boys",MATCH(H141,H$1:H$108,0)&lt;43,"3rd/4th Girls",MATCH(H141,H$1:H$108,0)&lt;62,"5th/6th Boys",MATCH(H141,H$1:H$108,0)&lt;81,"5th/6th Girls",MATCH(H141,H$1:H$108,0)&lt;100,"7th-9th Boys",MATCH(H141,H$1:H$108,0)&lt;109,"7th-9th Girls"))</f>
        <v/>
      </c>
      <c r="F141" s="152">
        <v>0.40625</v>
      </c>
      <c r="G141" s="153" t="s">
        <v>72</v>
      </c>
      <c r="H141" s="154" t="str">
        <f t="shared" si="90"/>
        <v>9:45 AM HUES</v>
      </c>
      <c r="I141" s="151" t="str" cm="1">
        <f t="array" ref="I141">IF(ISNA(_xlfn.IFS(MATCH(L141,L$1:L$108,0)&lt;24,"3rd/4th Boys",MATCH(L141,L$1:L$108,0)&lt;43,"3rd/4th Girls",MATCH(L141,L$1:L$108,0)&lt;62,"5th/6th Boys",MATCH(L141,L$1:L$108,0)&lt;81,"5th/6th Girls",MATCH(L141,L$1:L$108,0)&lt;100,"7th-9th Boys",MATCH(L141,L$1:L$108,0)&lt;109,"7th-9th Girls")),"",_xlfn.IFS(MATCH(L141,L$1:L$108,0)&lt;24,"3rd/4th Boys",MATCH(L141,L$1:L$108,0)&lt;43,"3rd/4th Girls",MATCH(L141,L$1:L$108,0)&lt;62,"5th/6th Boys",MATCH(L141,L$1:L$108,0)&lt;81,"5th/6th Girls",MATCH(L141,L$1:L$108,0)&lt;100,"7th-9th Boys",MATCH(L141,L$1:L$108,0)&lt;109,"7th-9th Girls"))</f>
        <v/>
      </c>
      <c r="J141" s="152">
        <v>0.40625</v>
      </c>
      <c r="K141" s="153" t="s">
        <v>72</v>
      </c>
      <c r="L141" s="154" t="str">
        <f t="shared" si="84"/>
        <v>9:45 AM HUES</v>
      </c>
      <c r="M141" s="151" t="str" cm="1">
        <f t="array" ref="M141">IF(ISNA(_xlfn.IFS(MATCH(P141,P$1:P$108,0)&lt;24,"3rd/4th Boys",MATCH(P141,P$1:P$108,0)&lt;43,"3rd/4th Girls",MATCH(P141,P$1:P$108,0)&lt;62,"5th/6th Boys",MATCH(P141,P$1:P$108,0)&lt;81,"5th/6th Girls",MATCH(P141,P$1:P$108,0)&lt;100,"7th-9th Boys",MATCH(P141,P$1:P$108,0)&lt;109,"7th-9th Girls")),"",_xlfn.IFS(MATCH(P141,P$1:P$108,0)&lt;24,"3rd/4th Boys",MATCH(P141,P$1:P$108,0)&lt;43,"3rd/4th Girls",MATCH(P141,P$1:P$108,0)&lt;62,"5th/6th Boys",MATCH(P141,P$1:P$108,0)&lt;81,"5th/6th Girls",MATCH(P141,P$1:P$108,0)&lt;100,"7th-9th Boys",MATCH(P141,P$1:P$108,0)&lt;109,"7th-9th Girls"))</f>
        <v/>
      </c>
      <c r="N141" s="152">
        <v>0.40625</v>
      </c>
      <c r="O141" s="153" t="s">
        <v>72</v>
      </c>
      <c r="P141" s="154" t="str">
        <f t="shared" si="85"/>
        <v>9:45 AM HUES</v>
      </c>
      <c r="Q141" s="151" t="str" cm="1">
        <f t="array" ref="Q141">IF(ISNA(_xlfn.IFS(MATCH(T141,T$1:T$108,0)&lt;24,"3rd/4th Boys",MATCH(T141,T$1:T$108,0)&lt;43,"3rd/4th Girls",MATCH(T141,T$1:T$108,0)&lt;62,"5th/6th Boys",MATCH(T141,T$1:T$108,0)&lt;81,"5th/6th Girls",MATCH(T141,T$1:T$108,0)&lt;100,"7th-9th Boys",MATCH(T141,T$1:T$108,0)&lt;109,"7th-9th Girls")),"",_xlfn.IFS(MATCH(T141,T$1:T$108,0)&lt;24,"3rd/4th Boys",MATCH(T141,T$1:T$108,0)&lt;43,"3rd/4th Girls",MATCH(T141,T$1:T$108,0)&lt;62,"5th/6th Boys",MATCH(T141,T$1:T$108,0)&lt;81,"5th/6th Girls",MATCH(T141,T$1:T$108,0)&lt;100,"7th-9th Boys",MATCH(T141,T$1:T$108,0)&lt;109,"7th-9th Girls"))</f>
        <v/>
      </c>
      <c r="R141" s="152">
        <v>0.40625</v>
      </c>
      <c r="S141" s="153" t="s">
        <v>72</v>
      </c>
      <c r="T141" s="154" t="str">
        <f t="shared" si="86"/>
        <v>9:45 AM HUES</v>
      </c>
      <c r="U141" s="151" t="str" cm="1">
        <f t="array" ref="U141">IF(ISNA(_xlfn.IFS(MATCH(X141,X$1:X$108,0)&lt;24,"3rd/4th Boys",MATCH(X141,X$1:X$108,0)&lt;43,"3rd/4th Girls",MATCH(X141,X$1:X$108,0)&lt;62,"5th/6th Boys",MATCH(X141,X$1:X$108,0)&lt;81,"5th/6th Girls",MATCH(X141,X$1:X$108,0)&lt;100,"7th-9th Boys",MATCH(X141,X$1:X$108,0)&lt;109,"7th-9th Girls")),"",_xlfn.IFS(MATCH(X141,X$1:X$108,0)&lt;24,"3rd/4th Boys",MATCH(X141,X$1:X$108,0)&lt;43,"3rd/4th Girls",MATCH(X141,X$1:X$108,0)&lt;62,"5th/6th Boys",MATCH(X141,X$1:X$108,0)&lt;81,"5th/6th Girls",MATCH(X141,X$1:X$108,0)&lt;100,"7th-9th Boys",MATCH(X141,X$1:X$108,0)&lt;109,"7th-9th Girls"))</f>
        <v/>
      </c>
      <c r="V141" s="152">
        <v>0.40625</v>
      </c>
      <c r="W141" s="153" t="s">
        <v>72</v>
      </c>
      <c r="X141" s="154" t="str">
        <f t="shared" si="87"/>
        <v>9:45 AM HUES</v>
      </c>
      <c r="Y141" s="151" t="str" cm="1">
        <f t="array" ref="Y141">IF(ISNA(_xlfn.IFS(MATCH(AB141,AB$1:AB$108,0)&lt;24,"3rd/4th Boys",MATCH(AB141,AB$1:AB$108,0)&lt;43,"3rd/4th Girls",MATCH(AB141,AB$1:AB$108,0)&lt;62,"5th/6th Boys",MATCH(AB141,AB$1:AB$108,0)&lt;81,"5th/6th Girls",MATCH(AB141,AB$1:AB$108,0)&lt;100,"7th-9th Boys",MATCH(AB141,AB$1:AB$108,0)&lt;109,"7th-9th Girls")),"",_xlfn.IFS(MATCH(AB141,AB$1:AB$108,0)&lt;24,"3rd/4th Boys",MATCH(AB141,AB$1:AB$108,0)&lt;43,"3rd/4th Girls",MATCH(AB141,AB$1:AB$108,0)&lt;62,"5th/6th Boys",MATCH(AB141,AB$1:AB$108,0)&lt;81,"5th/6th Girls",MATCH(AB141,AB$1:AB$108,0)&lt;100,"7th-9th Boys",MATCH(AB141,AB$1:AB$108,0)&lt;109,"7th-9th Girls"))</f>
        <v/>
      </c>
      <c r="Z141" s="152">
        <v>0.40625</v>
      </c>
      <c r="AA141" s="153" t="s">
        <v>72</v>
      </c>
      <c r="AB141" s="154" t="str">
        <f t="shared" si="88"/>
        <v>9:45 AM HUES</v>
      </c>
      <c r="AC141" s="151" t="str" cm="1">
        <f t="array" ref="AC141">IF(ISNA(_xlfn.IFS(MATCH(AF141,AF$1:AF$108,0)&lt;24,"3rd/4th Boys",MATCH(AF141,AF$1:AF$108,0)&lt;43,"3rd/4th Girls",MATCH(AF141,AF$1:AF$108,0)&lt;62,"5th/6th Boys",MATCH(AF141,AF$1:AF$108,0)&lt;81,"5th/6th Girls",MATCH(AF141,AF$1:AF$108,0)&lt;100,"7th-9th Boys",MATCH(AF141,AF$1:AF$108,0)&lt;109,"7th-9th Girls")),"",_xlfn.IFS(MATCH(AF141,AF$1:AF$108,0)&lt;24,"3rd/4th Boys",MATCH(AF141,AF$1:AF$108,0)&lt;43,"3rd/4th Girls",MATCH(AF141,AF$1:AF$108,0)&lt;62,"5th/6th Boys",MATCH(AF141,AF$1:AF$108,0)&lt;81,"5th/6th Girls",MATCH(AF141,AF$1:AF$108,0)&lt;100,"7th-9th Boys",MATCH(AF141,AF$1:AF$108,0)&lt;109,"7th-9th Girls"))</f>
        <v/>
      </c>
      <c r="AD141" s="152">
        <v>0.40625</v>
      </c>
      <c r="AE141" s="153" t="s">
        <v>72</v>
      </c>
      <c r="AF141" s="155" t="str">
        <f t="shared" si="89"/>
        <v>9:45 AM HUES</v>
      </c>
    </row>
    <row r="142" spans="1:55" hidden="1" x14ac:dyDescent="0.3">
      <c r="A142" s="151" t="str" cm="1">
        <f t="array" ref="A142">IF(ISNA(_xlfn.IFS(MATCH(D142,D$1:D$108,0)&lt;24,"3rd/4th Boys",MATCH(D142,D$1:D$108,0)&lt;43,"3rd/4th Girls",MATCH(D142,D$1:D$108,0)&lt;62,"5th/6th Boys",MATCH(D142,D$1:D$108,0)&lt;81,"5th/6th Girls",MATCH(D142,D$1:D$108,0)&lt;100,"7th-9th Boys",MATCH(D142,D$1:D$108,0)&lt;109,"7th-9th Girls")),"",_xlfn.IFS(MATCH(D142,D$1:D$108,0)&lt;24,"3rd/4th Boys",MATCH(D142,D$1:D$108,0)&lt;43,"3rd/4th Girls",MATCH(D142,D$1:D$108,0)&lt;62,"5th/6th Boys",MATCH(D142,D$1:D$108,0)&lt;81,"5th/6th Girls",MATCH(D142,D$1:D$108,0)&lt;100,"7th-9th Boys",MATCH(D142,D$1:D$108,0)&lt;109,"7th-9th Girls"))</f>
        <v/>
      </c>
      <c r="B142" s="152">
        <v>0.45833333333333331</v>
      </c>
      <c r="C142" s="153" t="s">
        <v>72</v>
      </c>
      <c r="D142" s="154" t="str">
        <f t="shared" si="83"/>
        <v>11:00 AM HUES</v>
      </c>
      <c r="E142" s="151" t="str" cm="1">
        <f t="array" ref="E142">IF(ISNA(_xlfn.IFS(MATCH(H142,H$1:H$108,0)&lt;24,"3rd/4th Boys",MATCH(H142,H$1:H$108,0)&lt;43,"3rd/4th Girls",MATCH(H142,H$1:H$108,0)&lt;62,"5th/6th Boys",MATCH(H142,H$1:H$108,0)&lt;81,"5th/6th Girls",MATCH(H142,H$1:H$108,0)&lt;100,"7th-9th Boys",MATCH(H142,H$1:H$108,0)&lt;109,"7th-9th Girls")),"",_xlfn.IFS(MATCH(H142,H$1:H$108,0)&lt;24,"3rd/4th Boys",MATCH(H142,H$1:H$108,0)&lt;43,"3rd/4th Girls",MATCH(H142,H$1:H$108,0)&lt;62,"5th/6th Boys",MATCH(H142,H$1:H$108,0)&lt;81,"5th/6th Girls",MATCH(H142,H$1:H$108,0)&lt;100,"7th-9th Boys",MATCH(H142,H$1:H$108,0)&lt;109,"7th-9th Girls"))</f>
        <v/>
      </c>
      <c r="F142" s="152">
        <v>0.45833333333333331</v>
      </c>
      <c r="G142" s="153" t="s">
        <v>72</v>
      </c>
      <c r="H142" s="154" t="str">
        <f t="shared" si="90"/>
        <v>11:00 AM HUES</v>
      </c>
      <c r="I142" s="151" t="str" cm="1">
        <f t="array" ref="I142">IF(ISNA(_xlfn.IFS(MATCH(L142,L$1:L$108,0)&lt;24,"3rd/4th Boys",MATCH(L142,L$1:L$108,0)&lt;43,"3rd/4th Girls",MATCH(L142,L$1:L$108,0)&lt;62,"5th/6th Boys",MATCH(L142,L$1:L$108,0)&lt;81,"5th/6th Girls",MATCH(L142,L$1:L$108,0)&lt;100,"7th-9th Boys",MATCH(L142,L$1:L$108,0)&lt;109,"7th-9th Girls")),"",_xlfn.IFS(MATCH(L142,L$1:L$108,0)&lt;24,"3rd/4th Boys",MATCH(L142,L$1:L$108,0)&lt;43,"3rd/4th Girls",MATCH(L142,L$1:L$108,0)&lt;62,"5th/6th Boys",MATCH(L142,L$1:L$108,0)&lt;81,"5th/6th Girls",MATCH(L142,L$1:L$108,0)&lt;100,"7th-9th Boys",MATCH(L142,L$1:L$108,0)&lt;109,"7th-9th Girls"))</f>
        <v/>
      </c>
      <c r="J142" s="152">
        <v>0.45833333333333331</v>
      </c>
      <c r="K142" s="153" t="s">
        <v>72</v>
      </c>
      <c r="L142" s="154" t="str">
        <f t="shared" si="84"/>
        <v>11:00 AM HUES</v>
      </c>
      <c r="M142" s="151" t="str" cm="1">
        <f t="array" ref="M142">IF(ISNA(_xlfn.IFS(MATCH(P142,P$1:P$108,0)&lt;24,"3rd/4th Boys",MATCH(P142,P$1:P$108,0)&lt;43,"3rd/4th Girls",MATCH(P142,P$1:P$108,0)&lt;62,"5th/6th Boys",MATCH(P142,P$1:P$108,0)&lt;81,"5th/6th Girls",MATCH(P142,P$1:P$108,0)&lt;100,"7th-9th Boys",MATCH(P142,P$1:P$108,0)&lt;109,"7th-9th Girls")),"",_xlfn.IFS(MATCH(P142,P$1:P$108,0)&lt;24,"3rd/4th Boys",MATCH(P142,P$1:P$108,0)&lt;43,"3rd/4th Girls",MATCH(P142,P$1:P$108,0)&lt;62,"5th/6th Boys",MATCH(P142,P$1:P$108,0)&lt;81,"5th/6th Girls",MATCH(P142,P$1:P$108,0)&lt;100,"7th-9th Boys",MATCH(P142,P$1:P$108,0)&lt;109,"7th-9th Girls"))</f>
        <v/>
      </c>
      <c r="N142" s="152">
        <v>0.45833333333333331</v>
      </c>
      <c r="O142" s="153" t="s">
        <v>72</v>
      </c>
      <c r="P142" s="154" t="str">
        <f t="shared" si="85"/>
        <v>11:00 AM HUES</v>
      </c>
      <c r="Q142" s="151" t="str" cm="1">
        <f t="array" ref="Q142">IF(ISNA(_xlfn.IFS(MATCH(T142,T$1:T$108,0)&lt;24,"3rd/4th Boys",MATCH(T142,T$1:T$108,0)&lt;43,"3rd/4th Girls",MATCH(T142,T$1:T$108,0)&lt;62,"5th/6th Boys",MATCH(T142,T$1:T$108,0)&lt;81,"5th/6th Girls",MATCH(T142,T$1:T$108,0)&lt;100,"7th-9th Boys",MATCH(T142,T$1:T$108,0)&lt;109,"7th-9th Girls")),"",_xlfn.IFS(MATCH(T142,T$1:T$108,0)&lt;24,"3rd/4th Boys",MATCH(T142,T$1:T$108,0)&lt;43,"3rd/4th Girls",MATCH(T142,T$1:T$108,0)&lt;62,"5th/6th Boys",MATCH(T142,T$1:T$108,0)&lt;81,"5th/6th Girls",MATCH(T142,T$1:T$108,0)&lt;100,"7th-9th Boys",MATCH(T142,T$1:T$108,0)&lt;109,"7th-9th Girls"))</f>
        <v/>
      </c>
      <c r="R142" s="152">
        <v>0.45833333333333331</v>
      </c>
      <c r="S142" s="153" t="s">
        <v>72</v>
      </c>
      <c r="T142" s="154" t="str">
        <f t="shared" si="86"/>
        <v>11:00 AM HUES</v>
      </c>
      <c r="U142" s="151" t="str" cm="1">
        <f t="array" ref="U142">IF(ISNA(_xlfn.IFS(MATCH(X142,X$1:X$108,0)&lt;24,"3rd/4th Boys",MATCH(X142,X$1:X$108,0)&lt;43,"3rd/4th Girls",MATCH(X142,X$1:X$108,0)&lt;62,"5th/6th Boys",MATCH(X142,X$1:X$108,0)&lt;81,"5th/6th Girls",MATCH(X142,X$1:X$108,0)&lt;100,"7th-9th Boys",MATCH(X142,X$1:X$108,0)&lt;109,"7th-9th Girls")),"",_xlfn.IFS(MATCH(X142,X$1:X$108,0)&lt;24,"3rd/4th Boys",MATCH(X142,X$1:X$108,0)&lt;43,"3rd/4th Girls",MATCH(X142,X$1:X$108,0)&lt;62,"5th/6th Boys",MATCH(X142,X$1:X$108,0)&lt;81,"5th/6th Girls",MATCH(X142,X$1:X$108,0)&lt;100,"7th-9th Boys",MATCH(X142,X$1:X$108,0)&lt;109,"7th-9th Girls"))</f>
        <v/>
      </c>
      <c r="V142" s="152">
        <v>0.45833333333333331</v>
      </c>
      <c r="W142" s="153" t="s">
        <v>72</v>
      </c>
      <c r="X142" s="154" t="str">
        <f t="shared" si="87"/>
        <v>11:00 AM HUES</v>
      </c>
      <c r="Y142" s="151" t="str" cm="1">
        <f t="array" ref="Y142">IF(ISNA(_xlfn.IFS(MATCH(AB142,AB$1:AB$108,0)&lt;24,"3rd/4th Boys",MATCH(AB142,AB$1:AB$108,0)&lt;43,"3rd/4th Girls",MATCH(AB142,AB$1:AB$108,0)&lt;62,"5th/6th Boys",MATCH(AB142,AB$1:AB$108,0)&lt;81,"5th/6th Girls",MATCH(AB142,AB$1:AB$108,0)&lt;100,"7th-9th Boys",MATCH(AB142,AB$1:AB$108,0)&lt;109,"7th-9th Girls")),"",_xlfn.IFS(MATCH(AB142,AB$1:AB$108,0)&lt;24,"3rd/4th Boys",MATCH(AB142,AB$1:AB$108,0)&lt;43,"3rd/4th Girls",MATCH(AB142,AB$1:AB$108,0)&lt;62,"5th/6th Boys",MATCH(AB142,AB$1:AB$108,0)&lt;81,"5th/6th Girls",MATCH(AB142,AB$1:AB$108,0)&lt;100,"7th-9th Boys",MATCH(AB142,AB$1:AB$108,0)&lt;109,"7th-9th Girls"))</f>
        <v/>
      </c>
      <c r="Z142" s="152">
        <v>0.45833333333333331</v>
      </c>
      <c r="AA142" s="153" t="s">
        <v>72</v>
      </c>
      <c r="AB142" s="154" t="str">
        <f t="shared" si="88"/>
        <v>11:00 AM HUES</v>
      </c>
      <c r="AC142" s="151" t="str" cm="1">
        <f t="array" ref="AC142">IF(ISNA(_xlfn.IFS(MATCH(AF142,AF$1:AF$108,0)&lt;24,"3rd/4th Boys",MATCH(AF142,AF$1:AF$108,0)&lt;43,"3rd/4th Girls",MATCH(AF142,AF$1:AF$108,0)&lt;62,"5th/6th Boys",MATCH(AF142,AF$1:AF$108,0)&lt;81,"5th/6th Girls",MATCH(AF142,AF$1:AF$108,0)&lt;100,"7th-9th Boys",MATCH(AF142,AF$1:AF$108,0)&lt;109,"7th-9th Girls")),"",_xlfn.IFS(MATCH(AF142,AF$1:AF$108,0)&lt;24,"3rd/4th Boys",MATCH(AF142,AF$1:AF$108,0)&lt;43,"3rd/4th Girls",MATCH(AF142,AF$1:AF$108,0)&lt;62,"5th/6th Boys",MATCH(AF142,AF$1:AF$108,0)&lt;81,"5th/6th Girls",MATCH(AF142,AF$1:AF$108,0)&lt;100,"7th-9th Boys",MATCH(AF142,AF$1:AF$108,0)&lt;109,"7th-9th Girls"))</f>
        <v/>
      </c>
      <c r="AD142" s="152">
        <v>0.45833333333333331</v>
      </c>
      <c r="AE142" s="153" t="s">
        <v>72</v>
      </c>
      <c r="AF142" s="155" t="str">
        <f t="shared" si="89"/>
        <v>11:00 AM HUES</v>
      </c>
    </row>
    <row r="143" spans="1:55" x14ac:dyDescent="0.3">
      <c r="A143" s="151" t="str" cm="1">
        <f t="array" ref="A143">IF(ISNA(_xlfn.IFS(MATCH(D143,D$1:D$108,0)&lt;24,"3rd/4th Boys",MATCH(D143,D$1:D$108,0)&lt;43,"3rd/4th Girls",MATCH(D143,D$1:D$108,0)&lt;62,"5th/6th Boys",MATCH(D143,D$1:D$108,0)&lt;81,"5th/6th Girls",MATCH(D143,D$1:D$108,0)&lt;100,"7th-9th Boys",MATCH(D143,D$1:D$108,0)&lt;109,"7th-9th Girls")),"",_xlfn.IFS(MATCH(D143,D$1:D$108,0)&lt;24,"3rd/4th Boys",MATCH(D143,D$1:D$108,0)&lt;43,"3rd/4th Girls",MATCH(D143,D$1:D$108,0)&lt;62,"5th/6th Boys",MATCH(D143,D$1:D$108,0)&lt;81,"5th/6th Girls",MATCH(D143,D$1:D$108,0)&lt;100,"7th-9th Boys",MATCH(D143,D$1:D$108,0)&lt;109,"7th-9th Girls"))</f>
        <v>5th/6th Girls</v>
      </c>
      <c r="B143" s="152">
        <v>0.34375</v>
      </c>
      <c r="C143" s="153" t="s">
        <v>81</v>
      </c>
      <c r="D143" s="154" t="str">
        <f t="shared" ref="D143" si="100">TEXT(B143,"h:mm AM/PM")&amp;" "&amp;C143</f>
        <v>8:15 AM HBMS</v>
      </c>
      <c r="E143" s="151" t="str" cm="1">
        <f t="array" ref="E143">IF(ISNA(_xlfn.IFS(MATCH(H143,H$1:H$108,0)&lt;24,"3rd/4th Boys",MATCH(H143,H$1:H$108,0)&lt;43,"3rd/4th Girls",MATCH(H143,H$1:H$108,0)&lt;62,"5th/6th Boys",MATCH(H143,H$1:H$108,0)&lt;81,"5th/6th Girls",MATCH(H143,H$1:H$108,0)&lt;100,"7th-9th Boys",MATCH(H143,H$1:H$108,0)&lt;109,"7th-9th Girls")),"",_xlfn.IFS(MATCH(H143,H$1:H$108,0)&lt;24,"3rd/4th Boys",MATCH(H143,H$1:H$108,0)&lt;43,"3rd/4th Girls",MATCH(H143,H$1:H$108,0)&lt;62,"5th/6th Boys",MATCH(H143,H$1:H$108,0)&lt;81,"5th/6th Girls",MATCH(H143,H$1:H$108,0)&lt;100,"7th-9th Boys",MATCH(H143,H$1:H$108,0)&lt;109,"7th-9th Girls"))</f>
        <v>7th-9th Boys</v>
      </c>
      <c r="F143" s="152">
        <v>0.34375</v>
      </c>
      <c r="G143" s="153" t="s">
        <v>81</v>
      </c>
      <c r="H143" s="154" t="str">
        <f t="shared" si="90"/>
        <v>8:15 AM HBMS</v>
      </c>
      <c r="I143" s="151" t="str" cm="1">
        <f t="array" ref="I143">IF(ISNA(_xlfn.IFS(MATCH(L143,L$1:L$108,0)&lt;24,"3rd/4th Boys",MATCH(L143,L$1:L$108,0)&lt;43,"3rd/4th Girls",MATCH(L143,L$1:L$108,0)&lt;62,"5th/6th Boys",MATCH(L143,L$1:L$108,0)&lt;81,"5th/6th Girls",MATCH(L143,L$1:L$108,0)&lt;100,"7th-9th Boys",MATCH(L143,L$1:L$108,0)&lt;109,"7th-9th Girls")),"",_xlfn.IFS(MATCH(L143,L$1:L$108,0)&lt;24,"3rd/4th Boys",MATCH(L143,L$1:L$108,0)&lt;43,"3rd/4th Girls",MATCH(L143,L$1:L$108,0)&lt;62,"5th/6th Boys",MATCH(L143,L$1:L$108,0)&lt;81,"5th/6th Girls",MATCH(L143,L$1:L$108,0)&lt;100,"7th-9th Boys",MATCH(L143,L$1:L$108,0)&lt;109,"7th-9th Girls"))</f>
        <v>5th/6th Boys</v>
      </c>
      <c r="J143" s="152">
        <v>0.34375</v>
      </c>
      <c r="K143" s="153" t="s">
        <v>81</v>
      </c>
      <c r="L143" s="154" t="str">
        <f t="shared" si="84"/>
        <v>8:15 AM HBMS</v>
      </c>
      <c r="M143" s="151" t="str" cm="1">
        <f t="array" ref="M143">IF(ISNA(_xlfn.IFS(MATCH(P143,P$1:P$108,0)&lt;24,"3rd/4th Boys",MATCH(P143,P$1:P$108,0)&lt;43,"3rd/4th Girls",MATCH(P143,P$1:P$108,0)&lt;62,"5th/6th Boys",MATCH(P143,P$1:P$108,0)&lt;81,"5th/6th Girls",MATCH(P143,P$1:P$108,0)&lt;100,"7th-9th Boys",MATCH(P143,P$1:P$108,0)&lt;109,"7th-9th Girls")),"",_xlfn.IFS(MATCH(P143,P$1:P$108,0)&lt;24,"3rd/4th Boys",MATCH(P143,P$1:P$108,0)&lt;43,"3rd/4th Girls",MATCH(P143,P$1:P$108,0)&lt;62,"5th/6th Boys",MATCH(P143,P$1:P$108,0)&lt;81,"5th/6th Girls",MATCH(P143,P$1:P$108,0)&lt;100,"7th-9th Boys",MATCH(P143,P$1:P$108,0)&lt;109,"7th-9th Girls"))</f>
        <v>5th/6th Boys</v>
      </c>
      <c r="N143" s="152">
        <v>0.34375</v>
      </c>
      <c r="O143" s="153" t="s">
        <v>81</v>
      </c>
      <c r="P143" s="154" t="str">
        <f t="shared" si="85"/>
        <v>8:15 AM HBMS</v>
      </c>
      <c r="Q143" s="151" t="str" cm="1">
        <f t="array" ref="Q143">IF(ISNA(_xlfn.IFS(MATCH(T143,T$1:T$108,0)&lt;24,"3rd/4th Boys",MATCH(T143,T$1:T$108,0)&lt;43,"3rd/4th Girls",MATCH(T143,T$1:T$108,0)&lt;62,"5th/6th Boys",MATCH(T143,T$1:T$108,0)&lt;81,"5th/6th Girls",MATCH(T143,T$1:T$108,0)&lt;100,"7th-9th Boys",MATCH(T143,T$1:T$108,0)&lt;109,"7th-9th Girls")),"",_xlfn.IFS(MATCH(T143,T$1:T$108,0)&lt;24,"3rd/4th Boys",MATCH(T143,T$1:T$108,0)&lt;43,"3rd/4th Girls",MATCH(T143,T$1:T$108,0)&lt;62,"5th/6th Boys",MATCH(T143,T$1:T$108,0)&lt;81,"5th/6th Girls",MATCH(T143,T$1:T$108,0)&lt;100,"7th-9th Boys",MATCH(T143,T$1:T$108,0)&lt;109,"7th-9th Girls"))</f>
        <v/>
      </c>
      <c r="R143" s="152">
        <v>0.34375</v>
      </c>
      <c r="S143" s="153" t="s">
        <v>81</v>
      </c>
      <c r="T143" s="154" t="str">
        <f t="shared" si="86"/>
        <v>8:15 AM HBMS</v>
      </c>
      <c r="U143" s="151" t="str" cm="1">
        <f t="array" ref="U143">IF(ISNA(_xlfn.IFS(MATCH(X143,X$1:X$108,0)&lt;24,"3rd/4th Boys",MATCH(X143,X$1:X$108,0)&lt;43,"3rd/4th Girls",MATCH(X143,X$1:X$108,0)&lt;62,"5th/6th Boys",MATCH(X143,X$1:X$108,0)&lt;81,"5th/6th Girls",MATCH(X143,X$1:X$108,0)&lt;100,"7th-9th Boys",MATCH(X143,X$1:X$108,0)&lt;109,"7th-9th Girls")),"",_xlfn.IFS(MATCH(X143,X$1:X$108,0)&lt;24,"3rd/4th Boys",MATCH(X143,X$1:X$108,0)&lt;43,"3rd/4th Girls",MATCH(X143,X$1:X$108,0)&lt;62,"5th/6th Boys",MATCH(X143,X$1:X$108,0)&lt;81,"5th/6th Girls",MATCH(X143,X$1:X$108,0)&lt;100,"7th-9th Boys",MATCH(X143,X$1:X$108,0)&lt;109,"7th-9th Girls"))</f>
        <v>5th/6th Boys</v>
      </c>
      <c r="V143" s="152">
        <v>0.34375</v>
      </c>
      <c r="W143" s="153" t="s">
        <v>81</v>
      </c>
      <c r="X143" s="154" t="str">
        <f t="shared" si="87"/>
        <v>8:15 AM HBMS</v>
      </c>
      <c r="Y143" s="151" t="str" cm="1">
        <f t="array" ref="Y143">IF(ISNA(_xlfn.IFS(MATCH(AB143,AB$1:AB$108,0)&lt;24,"3rd/4th Boys",MATCH(AB143,AB$1:AB$108,0)&lt;43,"3rd/4th Girls",MATCH(AB143,AB$1:AB$108,0)&lt;62,"5th/6th Boys",MATCH(AB143,AB$1:AB$108,0)&lt;81,"5th/6th Girls",MATCH(AB143,AB$1:AB$108,0)&lt;100,"7th-9th Boys",MATCH(AB143,AB$1:AB$108,0)&lt;109,"7th-9th Girls")),"",_xlfn.IFS(MATCH(AB143,AB$1:AB$108,0)&lt;24,"3rd/4th Boys",MATCH(AB143,AB$1:AB$108,0)&lt;43,"3rd/4th Girls",MATCH(AB143,AB$1:AB$108,0)&lt;62,"5th/6th Boys",MATCH(AB143,AB$1:AB$108,0)&lt;81,"5th/6th Girls",MATCH(AB143,AB$1:AB$108,0)&lt;100,"7th-9th Boys",MATCH(AB143,AB$1:AB$108,0)&lt;109,"7th-9th Girls"))</f>
        <v/>
      </c>
      <c r="Z143" s="152">
        <v>0.34375</v>
      </c>
      <c r="AA143" s="153" t="s">
        <v>81</v>
      </c>
      <c r="AB143" s="154" t="str">
        <f t="shared" si="88"/>
        <v>8:15 AM HBMS</v>
      </c>
      <c r="AC143" s="151" t="str" cm="1">
        <f t="array" ref="AC143">IF(ISNA(_xlfn.IFS(MATCH(AF143,AF$1:AF$108,0)&lt;24,"3rd/4th Boys",MATCH(AF143,AF$1:AF$108,0)&lt;43,"3rd/4th Girls",MATCH(AF143,AF$1:AF$108,0)&lt;62,"5th/6th Boys",MATCH(AF143,AF$1:AF$108,0)&lt;81,"5th/6th Girls",MATCH(AF143,AF$1:AF$108,0)&lt;100,"7th-9th Boys",MATCH(AF143,AF$1:AF$108,0)&lt;109,"7th-9th Girls")),"",_xlfn.IFS(MATCH(AF143,AF$1:AF$108,0)&lt;24,"3rd/4th Boys",MATCH(AF143,AF$1:AF$108,0)&lt;43,"3rd/4th Girls",MATCH(AF143,AF$1:AF$108,0)&lt;62,"5th/6th Boys",MATCH(AF143,AF$1:AF$108,0)&lt;81,"5th/6th Girls",MATCH(AF143,AF$1:AF$108,0)&lt;100,"7th-9th Boys",MATCH(AF143,AF$1:AF$108,0)&lt;109,"7th-9th Girls"))</f>
        <v/>
      </c>
      <c r="AD143" s="152">
        <v>0.34375</v>
      </c>
      <c r="AE143" s="153" t="s">
        <v>81</v>
      </c>
      <c r="AF143" s="155" t="str">
        <f t="shared" si="89"/>
        <v>8:15 AM HBMS</v>
      </c>
    </row>
    <row r="144" spans="1:55" x14ac:dyDescent="0.3">
      <c r="A144" s="150" t="str" cm="1">
        <f t="array" ref="A144">IF(ISNA(_xlfn.IFS(MATCH(D144,D$1:D$108,0)&lt;24,"3rd/4th Boys",MATCH(D144,D$1:D$108,0)&lt;43,"3rd/4th Girls",MATCH(D144,D$1:D$108,0)&lt;62,"5th/6th Boys",MATCH(D144,D$1:D$108,0)&lt;81,"5th/6th Girls",MATCH(D144,D$1:D$108,0)&lt;100,"7th-9th Boys",MATCH(D144,D$1:D$108,0)&lt;109,"7th-9th Girls")),"",_xlfn.IFS(MATCH(D144,D$1:D$108,0)&lt;24,"3rd/4th Boys",MATCH(D144,D$1:D$108,0)&lt;43,"3rd/4th Girls",MATCH(D144,D$1:D$108,0)&lt;62,"5th/6th Boys",MATCH(D144,D$1:D$108,0)&lt;81,"5th/6th Girls",MATCH(D144,D$1:D$108,0)&lt;100,"7th-9th Boys",MATCH(D144,D$1:D$108,0)&lt;109,"7th-9th Girls"))</f>
        <v/>
      </c>
      <c r="B144" s="152">
        <v>0.39583333333333331</v>
      </c>
      <c r="C144" s="153" t="s">
        <v>81</v>
      </c>
      <c r="D144" s="154" t="str">
        <f t="shared" ref="D144:D145" si="101">TEXT(B144,"h:mm AM/PM")&amp;" "&amp;C144</f>
        <v>9:30 AM HBMS</v>
      </c>
      <c r="E144" s="150" t="str" cm="1">
        <f t="array" ref="E144">IF(ISNA(_xlfn.IFS(MATCH(H144,H$1:H$108,0)&lt;24,"3rd/4th Boys",MATCH(H144,H$1:H$108,0)&lt;43,"3rd/4th Girls",MATCH(H144,H$1:H$108,0)&lt;62,"5th/6th Boys",MATCH(H144,H$1:H$108,0)&lt;81,"5th/6th Girls",MATCH(H144,H$1:H$108,0)&lt;100,"7th-9th Boys",MATCH(H144,H$1:H$108,0)&lt;109,"7th-9th Girls")),"",_xlfn.IFS(MATCH(H144,H$1:H$108,0)&lt;24,"3rd/4th Boys",MATCH(H144,H$1:H$108,0)&lt;43,"3rd/4th Girls",MATCH(H144,H$1:H$108,0)&lt;62,"5th/6th Boys",MATCH(H144,H$1:H$108,0)&lt;81,"5th/6th Girls",MATCH(H144,H$1:H$108,0)&lt;100,"7th-9th Boys",MATCH(H144,H$1:H$108,0)&lt;109,"7th-9th Girls"))</f>
        <v/>
      </c>
      <c r="F144" s="152">
        <v>0.39583333333333331</v>
      </c>
      <c r="G144" s="153" t="s">
        <v>81</v>
      </c>
      <c r="H144" s="154" t="str">
        <f t="shared" si="90"/>
        <v>9:30 AM HBMS</v>
      </c>
      <c r="I144" s="150" t="str" cm="1">
        <f t="array" ref="I144">IF(ISNA(_xlfn.IFS(MATCH(L144,L$1:L$108,0)&lt;24,"3rd/4th Boys",MATCH(L144,L$1:L$108,0)&lt;43,"3rd/4th Girls",MATCH(L144,L$1:L$108,0)&lt;62,"5th/6th Boys",MATCH(L144,L$1:L$108,0)&lt;81,"5th/6th Girls",MATCH(L144,L$1:L$108,0)&lt;100,"7th-9th Boys",MATCH(L144,L$1:L$108,0)&lt;109,"7th-9th Girls")),"",_xlfn.IFS(MATCH(L144,L$1:L$108,0)&lt;24,"3rd/4th Boys",MATCH(L144,L$1:L$108,0)&lt;43,"3rd/4th Girls",MATCH(L144,L$1:L$108,0)&lt;62,"5th/6th Boys",MATCH(L144,L$1:L$108,0)&lt;81,"5th/6th Girls",MATCH(L144,L$1:L$108,0)&lt;100,"7th-9th Boys",MATCH(L144,L$1:L$108,0)&lt;109,"7th-9th Girls"))</f>
        <v/>
      </c>
      <c r="J144" s="152">
        <v>0.39583333333333331</v>
      </c>
      <c r="K144" s="153" t="s">
        <v>81</v>
      </c>
      <c r="L144" s="154" t="str">
        <f t="shared" si="84"/>
        <v>9:30 AM HBMS</v>
      </c>
      <c r="M144" s="150" t="str" cm="1">
        <f t="array" ref="M144">IF(ISNA(_xlfn.IFS(MATCH(P144,P$1:P$108,0)&lt;24,"3rd/4th Boys",MATCH(P144,P$1:P$108,0)&lt;43,"3rd/4th Girls",MATCH(P144,P$1:P$108,0)&lt;62,"5th/6th Boys",MATCH(P144,P$1:P$108,0)&lt;81,"5th/6th Girls",MATCH(P144,P$1:P$108,0)&lt;100,"7th-9th Boys",MATCH(P144,P$1:P$108,0)&lt;109,"7th-9th Girls")),"",_xlfn.IFS(MATCH(P144,P$1:P$108,0)&lt;24,"3rd/4th Boys",MATCH(P144,P$1:P$108,0)&lt;43,"3rd/4th Girls",MATCH(P144,P$1:P$108,0)&lt;62,"5th/6th Boys",MATCH(P144,P$1:P$108,0)&lt;81,"5th/6th Girls",MATCH(P144,P$1:P$108,0)&lt;100,"7th-9th Boys",MATCH(P144,P$1:P$108,0)&lt;109,"7th-9th Girls"))</f>
        <v/>
      </c>
      <c r="N144" s="152">
        <v>0.39583333333333331</v>
      </c>
      <c r="O144" s="153" t="s">
        <v>81</v>
      </c>
      <c r="P144" s="154" t="str">
        <f t="shared" si="85"/>
        <v>9:30 AM HBMS</v>
      </c>
      <c r="Q144" s="150" t="str" cm="1">
        <f t="array" ref="Q144">IF(ISNA(_xlfn.IFS(MATCH(T144,T$1:T$108,0)&lt;24,"3rd/4th Boys",MATCH(T144,T$1:T$108,0)&lt;43,"3rd/4th Girls",MATCH(T144,T$1:T$108,0)&lt;62,"5th/6th Boys",MATCH(T144,T$1:T$108,0)&lt;81,"5th/6th Girls",MATCH(T144,T$1:T$108,0)&lt;100,"7th-9th Boys",MATCH(T144,T$1:T$108,0)&lt;109,"7th-9th Girls")),"",_xlfn.IFS(MATCH(T144,T$1:T$108,0)&lt;24,"3rd/4th Boys",MATCH(T144,T$1:T$108,0)&lt;43,"3rd/4th Girls",MATCH(T144,T$1:T$108,0)&lt;62,"5th/6th Boys",MATCH(T144,T$1:T$108,0)&lt;81,"5th/6th Girls",MATCH(T144,T$1:T$108,0)&lt;100,"7th-9th Boys",MATCH(T144,T$1:T$108,0)&lt;109,"7th-9th Girls"))</f>
        <v/>
      </c>
      <c r="R144" s="152">
        <v>0.39583333333333331</v>
      </c>
      <c r="S144" s="153" t="s">
        <v>81</v>
      </c>
      <c r="T144" s="154" t="str">
        <f t="shared" si="86"/>
        <v>9:30 AM HBMS</v>
      </c>
      <c r="U144" s="150" t="str" cm="1">
        <f t="array" ref="U144">IF(ISNA(_xlfn.IFS(MATCH(X144,X$1:X$108,0)&lt;24,"3rd/4th Boys",MATCH(X144,X$1:X$108,0)&lt;43,"3rd/4th Girls",MATCH(X144,X$1:X$108,0)&lt;62,"5th/6th Boys",MATCH(X144,X$1:X$108,0)&lt;81,"5th/6th Girls",MATCH(X144,X$1:X$108,0)&lt;100,"7th-9th Boys",MATCH(X144,X$1:X$108,0)&lt;109,"7th-9th Girls")),"",_xlfn.IFS(MATCH(X144,X$1:X$108,0)&lt;24,"3rd/4th Boys",MATCH(X144,X$1:X$108,0)&lt;43,"3rd/4th Girls",MATCH(X144,X$1:X$108,0)&lt;62,"5th/6th Boys",MATCH(X144,X$1:X$108,0)&lt;81,"5th/6th Girls",MATCH(X144,X$1:X$108,0)&lt;100,"7th-9th Boys",MATCH(X144,X$1:X$108,0)&lt;109,"7th-9th Girls"))</f>
        <v/>
      </c>
      <c r="V144" s="152">
        <v>0.39583333333333331</v>
      </c>
      <c r="W144" s="153" t="s">
        <v>81</v>
      </c>
      <c r="X144" s="154" t="str">
        <f t="shared" si="87"/>
        <v>9:30 AM HBMS</v>
      </c>
      <c r="Y144" s="150" t="str" cm="1">
        <f t="array" ref="Y144">IF(ISNA(_xlfn.IFS(MATCH(AB144,AB$1:AB$108,0)&lt;24,"3rd/4th Boys",MATCH(AB144,AB$1:AB$108,0)&lt;43,"3rd/4th Girls",MATCH(AB144,AB$1:AB$108,0)&lt;62,"5th/6th Boys",MATCH(AB144,AB$1:AB$108,0)&lt;81,"5th/6th Girls",MATCH(AB144,AB$1:AB$108,0)&lt;100,"7th-9th Boys",MATCH(AB144,AB$1:AB$108,0)&lt;109,"7th-9th Girls")),"",_xlfn.IFS(MATCH(AB144,AB$1:AB$108,0)&lt;24,"3rd/4th Boys",MATCH(AB144,AB$1:AB$108,0)&lt;43,"3rd/4th Girls",MATCH(AB144,AB$1:AB$108,0)&lt;62,"5th/6th Boys",MATCH(AB144,AB$1:AB$108,0)&lt;81,"5th/6th Girls",MATCH(AB144,AB$1:AB$108,0)&lt;100,"7th-9th Boys",MATCH(AB144,AB$1:AB$108,0)&lt;109,"7th-9th Girls"))</f>
        <v/>
      </c>
      <c r="Z144" s="152">
        <v>0.39583333333333331</v>
      </c>
      <c r="AA144" s="153" t="s">
        <v>81</v>
      </c>
      <c r="AB144" s="154" t="str">
        <f t="shared" si="88"/>
        <v>9:30 AM HBMS</v>
      </c>
      <c r="AC144" s="150" t="str" cm="1">
        <f t="array" ref="AC144">IF(ISNA(_xlfn.IFS(MATCH(AF144,AF$1:AF$108,0)&lt;24,"3rd/4th Boys",MATCH(AF144,AF$1:AF$108,0)&lt;43,"3rd/4th Girls",MATCH(AF144,AF$1:AF$108,0)&lt;62,"5th/6th Boys",MATCH(AF144,AF$1:AF$108,0)&lt;81,"5th/6th Girls",MATCH(AF144,AF$1:AF$108,0)&lt;100,"7th-9th Boys",MATCH(AF144,AF$1:AF$108,0)&lt;109,"7th-9th Girls")),"",_xlfn.IFS(MATCH(AF144,AF$1:AF$108,0)&lt;24,"3rd/4th Boys",MATCH(AF144,AF$1:AF$108,0)&lt;43,"3rd/4th Girls",MATCH(AF144,AF$1:AF$108,0)&lt;62,"5th/6th Boys",MATCH(AF144,AF$1:AF$108,0)&lt;81,"5th/6th Girls",MATCH(AF144,AF$1:AF$108,0)&lt;100,"7th-9th Boys",MATCH(AF144,AF$1:AF$108,0)&lt;109,"7th-9th Girls"))</f>
        <v/>
      </c>
      <c r="AD144" s="152">
        <v>0.39583333333333331</v>
      </c>
      <c r="AE144" s="153" t="s">
        <v>81</v>
      </c>
      <c r="AF144" s="155" t="str">
        <f t="shared" si="89"/>
        <v>9:30 AM HBMS</v>
      </c>
    </row>
    <row r="145" spans="1:32" x14ac:dyDescent="0.3">
      <c r="A145" s="150" t="str" cm="1">
        <f t="array" ref="A145">IF(ISNA(_xlfn.IFS(MATCH(D145,D$1:D$108,0)&lt;24,"3rd/4th Boys",MATCH(D145,D$1:D$108,0)&lt;43,"3rd/4th Girls",MATCH(D145,D$1:D$108,0)&lt;62,"5th/6th Boys",MATCH(D145,D$1:D$108,0)&lt;81,"5th/6th Girls",MATCH(D145,D$1:D$108,0)&lt;100,"7th-9th Boys",MATCH(D145,D$1:D$108,0)&lt;109,"7th-9th Girls")),"",_xlfn.IFS(MATCH(D145,D$1:D$108,0)&lt;24,"3rd/4th Boys",MATCH(D145,D$1:D$108,0)&lt;43,"3rd/4th Girls",MATCH(D145,D$1:D$108,0)&lt;62,"5th/6th Boys",MATCH(D145,D$1:D$108,0)&lt;81,"5th/6th Girls",MATCH(D145,D$1:D$108,0)&lt;100,"7th-9th Boys",MATCH(D145,D$1:D$108,0)&lt;109,"7th-9th Girls"))</f>
        <v/>
      </c>
      <c r="B145" s="152">
        <v>0.44791666666666669</v>
      </c>
      <c r="C145" s="153" t="s">
        <v>81</v>
      </c>
      <c r="D145" s="154" t="str">
        <f t="shared" si="101"/>
        <v>10:45 AM HBMS</v>
      </c>
      <c r="E145" s="150" t="str" cm="1">
        <f t="array" ref="E145">IF(ISNA(_xlfn.IFS(MATCH(H145,H$1:H$108,0)&lt;24,"3rd/4th Boys",MATCH(H145,H$1:H$108,0)&lt;43,"3rd/4th Girls",MATCH(H145,H$1:H$108,0)&lt;62,"5th/6th Boys",MATCH(H145,H$1:H$108,0)&lt;81,"5th/6th Girls",MATCH(H145,H$1:H$108,0)&lt;100,"7th-9th Boys",MATCH(H145,H$1:H$108,0)&lt;109,"7th-9th Girls")),"",_xlfn.IFS(MATCH(H145,H$1:H$108,0)&lt;24,"3rd/4th Boys",MATCH(H145,H$1:H$108,0)&lt;43,"3rd/4th Girls",MATCH(H145,H$1:H$108,0)&lt;62,"5th/6th Boys",MATCH(H145,H$1:H$108,0)&lt;81,"5th/6th Girls",MATCH(H145,H$1:H$108,0)&lt;100,"7th-9th Boys",MATCH(H145,H$1:H$108,0)&lt;109,"7th-9th Girls"))</f>
        <v/>
      </c>
      <c r="F145" s="152">
        <v>0.44791666666666669</v>
      </c>
      <c r="G145" s="153" t="s">
        <v>81</v>
      </c>
      <c r="H145" s="154" t="str">
        <f t="shared" si="90"/>
        <v>10:45 AM HBMS</v>
      </c>
      <c r="I145" s="150" t="str" cm="1">
        <f t="array" ref="I145">IF(ISNA(_xlfn.IFS(MATCH(L145,L$1:L$108,0)&lt;24,"3rd/4th Boys",MATCH(L145,L$1:L$108,0)&lt;43,"3rd/4th Girls",MATCH(L145,L$1:L$108,0)&lt;62,"5th/6th Boys",MATCH(L145,L$1:L$108,0)&lt;81,"5th/6th Girls",MATCH(L145,L$1:L$108,0)&lt;100,"7th-9th Boys",MATCH(L145,L$1:L$108,0)&lt;109,"7th-9th Girls")),"",_xlfn.IFS(MATCH(L145,L$1:L$108,0)&lt;24,"3rd/4th Boys",MATCH(L145,L$1:L$108,0)&lt;43,"3rd/4th Girls",MATCH(L145,L$1:L$108,0)&lt;62,"5th/6th Boys",MATCH(L145,L$1:L$108,0)&lt;81,"5th/6th Girls",MATCH(L145,L$1:L$108,0)&lt;100,"7th-9th Boys",MATCH(L145,L$1:L$108,0)&lt;109,"7th-9th Girls"))</f>
        <v/>
      </c>
      <c r="J145" s="152">
        <v>0.44791666666666669</v>
      </c>
      <c r="K145" s="153" t="s">
        <v>81</v>
      </c>
      <c r="L145" s="154" t="str">
        <f t="shared" si="84"/>
        <v>10:45 AM HBMS</v>
      </c>
      <c r="M145" s="150" t="str" cm="1">
        <f t="array" ref="M145">IF(ISNA(_xlfn.IFS(MATCH(P145,P$1:P$108,0)&lt;24,"3rd/4th Boys",MATCH(P145,P$1:P$108,0)&lt;43,"3rd/4th Girls",MATCH(P145,P$1:P$108,0)&lt;62,"5th/6th Boys",MATCH(P145,P$1:P$108,0)&lt;81,"5th/6th Girls",MATCH(P145,P$1:P$108,0)&lt;100,"7th-9th Boys",MATCH(P145,P$1:P$108,0)&lt;109,"7th-9th Girls")),"",_xlfn.IFS(MATCH(P145,P$1:P$108,0)&lt;24,"3rd/4th Boys",MATCH(P145,P$1:P$108,0)&lt;43,"3rd/4th Girls",MATCH(P145,P$1:P$108,0)&lt;62,"5th/6th Boys",MATCH(P145,P$1:P$108,0)&lt;81,"5th/6th Girls",MATCH(P145,P$1:P$108,0)&lt;100,"7th-9th Boys",MATCH(P145,P$1:P$108,0)&lt;109,"7th-9th Girls"))</f>
        <v/>
      </c>
      <c r="N145" s="152">
        <v>0.44791666666666669</v>
      </c>
      <c r="O145" s="153" t="s">
        <v>81</v>
      </c>
      <c r="P145" s="154" t="str">
        <f t="shared" si="85"/>
        <v>10:45 AM HBMS</v>
      </c>
      <c r="Q145" s="150" t="str" cm="1">
        <f t="array" ref="Q145">IF(ISNA(_xlfn.IFS(MATCH(T145,T$1:T$108,0)&lt;24,"3rd/4th Boys",MATCH(T145,T$1:T$108,0)&lt;43,"3rd/4th Girls",MATCH(T145,T$1:T$108,0)&lt;62,"5th/6th Boys",MATCH(T145,T$1:T$108,0)&lt;81,"5th/6th Girls",MATCH(T145,T$1:T$108,0)&lt;100,"7th-9th Boys",MATCH(T145,T$1:T$108,0)&lt;109,"7th-9th Girls")),"",_xlfn.IFS(MATCH(T145,T$1:T$108,0)&lt;24,"3rd/4th Boys",MATCH(T145,T$1:T$108,0)&lt;43,"3rd/4th Girls",MATCH(T145,T$1:T$108,0)&lt;62,"5th/6th Boys",MATCH(T145,T$1:T$108,0)&lt;81,"5th/6th Girls",MATCH(T145,T$1:T$108,0)&lt;100,"7th-9th Boys",MATCH(T145,T$1:T$108,0)&lt;109,"7th-9th Girls"))</f>
        <v/>
      </c>
      <c r="R145" s="152">
        <v>0.44791666666666669</v>
      </c>
      <c r="S145" s="153" t="s">
        <v>81</v>
      </c>
      <c r="T145" s="154" t="str">
        <f t="shared" si="86"/>
        <v>10:45 AM HBMS</v>
      </c>
      <c r="U145" s="150" t="str" cm="1">
        <f t="array" ref="U145">IF(ISNA(_xlfn.IFS(MATCH(X145,X$1:X$108,0)&lt;24,"3rd/4th Boys",MATCH(X145,X$1:X$108,0)&lt;43,"3rd/4th Girls",MATCH(X145,X$1:X$108,0)&lt;62,"5th/6th Boys",MATCH(X145,X$1:X$108,0)&lt;81,"5th/6th Girls",MATCH(X145,X$1:X$108,0)&lt;100,"7th-9th Boys",MATCH(X145,X$1:X$108,0)&lt;109,"7th-9th Girls")),"",_xlfn.IFS(MATCH(X145,X$1:X$108,0)&lt;24,"3rd/4th Boys",MATCH(X145,X$1:X$108,0)&lt;43,"3rd/4th Girls",MATCH(X145,X$1:X$108,0)&lt;62,"5th/6th Boys",MATCH(X145,X$1:X$108,0)&lt;81,"5th/6th Girls",MATCH(X145,X$1:X$108,0)&lt;100,"7th-9th Boys",MATCH(X145,X$1:X$108,0)&lt;109,"7th-9th Girls"))</f>
        <v/>
      </c>
      <c r="V145" s="152">
        <v>0.44791666666666669</v>
      </c>
      <c r="W145" s="153" t="s">
        <v>81</v>
      </c>
      <c r="X145" s="154" t="str">
        <f t="shared" si="87"/>
        <v>10:45 AM HBMS</v>
      </c>
      <c r="Y145" s="150" t="str" cm="1">
        <f t="array" ref="Y145">IF(ISNA(_xlfn.IFS(MATCH(AB145,AB$1:AB$108,0)&lt;24,"3rd/4th Boys",MATCH(AB145,AB$1:AB$108,0)&lt;43,"3rd/4th Girls",MATCH(AB145,AB$1:AB$108,0)&lt;62,"5th/6th Boys",MATCH(AB145,AB$1:AB$108,0)&lt;81,"5th/6th Girls",MATCH(AB145,AB$1:AB$108,0)&lt;100,"7th-9th Boys",MATCH(AB145,AB$1:AB$108,0)&lt;109,"7th-9th Girls")),"",_xlfn.IFS(MATCH(AB145,AB$1:AB$108,0)&lt;24,"3rd/4th Boys",MATCH(AB145,AB$1:AB$108,0)&lt;43,"3rd/4th Girls",MATCH(AB145,AB$1:AB$108,0)&lt;62,"5th/6th Boys",MATCH(AB145,AB$1:AB$108,0)&lt;81,"5th/6th Girls",MATCH(AB145,AB$1:AB$108,0)&lt;100,"7th-9th Boys",MATCH(AB145,AB$1:AB$108,0)&lt;109,"7th-9th Girls"))</f>
        <v/>
      </c>
      <c r="Z145" s="152">
        <v>0.44791666666666669</v>
      </c>
      <c r="AA145" s="153" t="s">
        <v>81</v>
      </c>
      <c r="AB145" s="154" t="str">
        <f t="shared" si="88"/>
        <v>10:45 AM HBMS</v>
      </c>
      <c r="AC145" s="151" t="str" cm="1">
        <f t="array" ref="AC145">IF(ISNA(_xlfn.IFS(MATCH(AF145,AF$1:AF$108,0)&lt;24,"3rd/4th Boys",MATCH(AF145,AF$1:AF$108,0)&lt;43,"3rd/4th Girls",MATCH(AF145,AF$1:AF$108,0)&lt;62,"5th/6th Boys",MATCH(AF145,AF$1:AF$108,0)&lt;81,"5th/6th Girls",MATCH(AF145,AF$1:AF$108,0)&lt;100,"7th-9th Boys",MATCH(AF145,AF$1:AF$108,0)&lt;109,"7th-9th Girls")),"",_xlfn.IFS(MATCH(AF145,AF$1:AF$108,0)&lt;24,"3rd/4th Boys",MATCH(AF145,AF$1:AF$108,0)&lt;43,"3rd/4th Girls",MATCH(AF145,AF$1:AF$108,0)&lt;62,"5th/6th Boys",MATCH(AF145,AF$1:AF$108,0)&lt;81,"5th/6th Girls",MATCH(AF145,AF$1:AF$108,0)&lt;100,"7th-9th Boys",MATCH(AF145,AF$1:AF$108,0)&lt;109,"7th-9th Girls"))</f>
        <v/>
      </c>
      <c r="AD145" s="152">
        <v>0.44791666666666669</v>
      </c>
      <c r="AE145" s="153" t="s">
        <v>81</v>
      </c>
      <c r="AF145" s="155" t="str">
        <f t="shared" si="89"/>
        <v>10:45 AM HBMS</v>
      </c>
    </row>
    <row r="146" spans="1:32" x14ac:dyDescent="0.3">
      <c r="A146" s="151" t="str" cm="1">
        <f t="array" ref="A146">IF(ISNA(_xlfn.IFS(MATCH(D146,D$1:D$108,0)&lt;24,"3rd/4th Boys",MATCH(D146,D$1:D$108,0)&lt;43,"3rd/4th Girls",MATCH(D146,D$1:D$108,0)&lt;62,"5th/6th Boys",MATCH(D146,D$1:D$108,0)&lt;81,"5th/6th Girls",MATCH(D146,D$1:D$108,0)&lt;100,"7th-9th Boys",MATCH(D146,D$1:D$108,0)&lt;109,"7th-9th Girls")),"",_xlfn.IFS(MATCH(D146,D$1:D$108,0)&lt;24,"3rd/4th Boys",MATCH(D146,D$1:D$108,0)&lt;43,"3rd/4th Girls",MATCH(D146,D$1:D$108,0)&lt;62,"5th/6th Boys",MATCH(D146,D$1:D$108,0)&lt;81,"5th/6th Girls",MATCH(D146,D$1:D$108,0)&lt;100,"7th-9th Boys",MATCH(D146,D$1:D$108,0)&lt;109,"7th-9th Girls"))</f>
        <v>7th-9th Boys</v>
      </c>
      <c r="B146" s="152">
        <v>0.5</v>
      </c>
      <c r="C146" s="153" t="s">
        <v>81</v>
      </c>
      <c r="D146" s="154" t="str">
        <f t="shared" si="83"/>
        <v>12:00 PM HBMS</v>
      </c>
      <c r="E146" s="151" t="str" cm="1">
        <f t="array" ref="E146">IF(ISNA(_xlfn.IFS(MATCH(H146,H$1:H$108,0)&lt;24,"3rd/4th Boys",MATCH(H146,H$1:H$108,0)&lt;43,"3rd/4th Girls",MATCH(H146,H$1:H$108,0)&lt;62,"5th/6th Boys",MATCH(H146,H$1:H$108,0)&lt;81,"5th/6th Girls",MATCH(H146,H$1:H$108,0)&lt;100,"7th-9th Boys",MATCH(H146,H$1:H$108,0)&lt;109,"7th-9th Girls")),"",_xlfn.IFS(MATCH(H146,H$1:H$108,0)&lt;24,"3rd/4th Boys",MATCH(H146,H$1:H$108,0)&lt;43,"3rd/4th Girls",MATCH(H146,H$1:H$108,0)&lt;62,"5th/6th Boys",MATCH(H146,H$1:H$108,0)&lt;81,"5th/6th Girls",MATCH(H146,H$1:H$108,0)&lt;100,"7th-9th Boys",MATCH(H146,H$1:H$108,0)&lt;109,"7th-9th Girls"))</f>
        <v>5th/6th Boys</v>
      </c>
      <c r="F146" s="152">
        <v>0.5</v>
      </c>
      <c r="G146" s="153" t="s">
        <v>81</v>
      </c>
      <c r="H146" s="154" t="str">
        <f t="shared" si="90"/>
        <v>12:00 PM HBMS</v>
      </c>
      <c r="I146" s="151" t="str" cm="1">
        <f t="array" ref="I146">IF(ISNA(_xlfn.IFS(MATCH(L146,L$1:L$108,0)&lt;24,"3rd/4th Boys",MATCH(L146,L$1:L$108,0)&lt;43,"3rd/4th Girls",MATCH(L146,L$1:L$108,0)&lt;62,"5th/6th Boys",MATCH(L146,L$1:L$108,0)&lt;81,"5th/6th Girls",MATCH(L146,L$1:L$108,0)&lt;100,"7th-9th Boys",MATCH(L146,L$1:L$108,0)&lt;109,"7th-9th Girls")),"",_xlfn.IFS(MATCH(L146,L$1:L$108,0)&lt;24,"3rd/4th Boys",MATCH(L146,L$1:L$108,0)&lt;43,"3rd/4th Girls",MATCH(L146,L$1:L$108,0)&lt;62,"5th/6th Boys",MATCH(L146,L$1:L$108,0)&lt;81,"5th/6th Girls",MATCH(L146,L$1:L$108,0)&lt;100,"7th-9th Boys",MATCH(L146,L$1:L$108,0)&lt;109,"7th-9th Girls"))</f>
        <v>7th-9th Boys</v>
      </c>
      <c r="J146" s="152">
        <v>0.5</v>
      </c>
      <c r="K146" s="153" t="s">
        <v>81</v>
      </c>
      <c r="L146" s="154" t="str">
        <f t="shared" si="84"/>
        <v>12:00 PM HBMS</v>
      </c>
      <c r="M146" s="151" t="str" cm="1">
        <f t="array" ref="M146">IF(ISNA(_xlfn.IFS(MATCH(P146,P$1:P$108,0)&lt;24,"3rd/4th Boys",MATCH(P146,P$1:P$108,0)&lt;43,"3rd/4th Girls",MATCH(P146,P$1:P$108,0)&lt;62,"5th/6th Boys",MATCH(P146,P$1:P$108,0)&lt;81,"5th/6th Girls",MATCH(P146,P$1:P$108,0)&lt;100,"7th-9th Boys",MATCH(P146,P$1:P$108,0)&lt;109,"7th-9th Girls")),"",_xlfn.IFS(MATCH(P146,P$1:P$108,0)&lt;24,"3rd/4th Boys",MATCH(P146,P$1:P$108,0)&lt;43,"3rd/4th Girls",MATCH(P146,P$1:P$108,0)&lt;62,"5th/6th Boys",MATCH(P146,P$1:P$108,0)&lt;81,"5th/6th Girls",MATCH(P146,P$1:P$108,0)&lt;100,"7th-9th Boys",MATCH(P146,P$1:P$108,0)&lt;109,"7th-9th Girls"))</f>
        <v>7th-9th Boys</v>
      </c>
      <c r="N146" s="152">
        <v>0.5</v>
      </c>
      <c r="O146" s="153" t="s">
        <v>81</v>
      </c>
      <c r="P146" s="154" t="str">
        <f t="shared" si="85"/>
        <v>12:00 PM HBMS</v>
      </c>
      <c r="Q146" s="151" t="str" cm="1">
        <f t="array" ref="Q146">IF(ISNA(_xlfn.IFS(MATCH(T146,T$1:T$108,0)&lt;24,"3rd/4th Boys",MATCH(T146,T$1:T$108,0)&lt;43,"3rd/4th Girls",MATCH(T146,T$1:T$108,0)&lt;62,"5th/6th Boys",MATCH(T146,T$1:T$108,0)&lt;81,"5th/6th Girls",MATCH(T146,T$1:T$108,0)&lt;100,"7th-9th Boys",MATCH(T146,T$1:T$108,0)&lt;109,"7th-9th Girls")),"",_xlfn.IFS(MATCH(T146,T$1:T$108,0)&lt;24,"3rd/4th Boys",MATCH(T146,T$1:T$108,0)&lt;43,"3rd/4th Girls",MATCH(T146,T$1:T$108,0)&lt;62,"5th/6th Boys",MATCH(T146,T$1:T$108,0)&lt;81,"5th/6th Girls",MATCH(T146,T$1:T$108,0)&lt;100,"7th-9th Boys",MATCH(T146,T$1:T$108,0)&lt;109,"7th-9th Girls"))</f>
        <v>7th-9th Boys</v>
      </c>
      <c r="R146" s="152">
        <v>0.5</v>
      </c>
      <c r="S146" s="153" t="s">
        <v>81</v>
      </c>
      <c r="T146" s="154" t="str">
        <f t="shared" si="86"/>
        <v>12:00 PM HBMS</v>
      </c>
      <c r="U146" s="151" t="str" cm="1">
        <f t="array" ref="U146">IF(ISNA(_xlfn.IFS(MATCH(X146,X$1:X$108,0)&lt;24,"3rd/4th Boys",MATCH(X146,X$1:X$108,0)&lt;43,"3rd/4th Girls",MATCH(X146,X$1:X$108,0)&lt;62,"5th/6th Boys",MATCH(X146,X$1:X$108,0)&lt;81,"5th/6th Girls",MATCH(X146,X$1:X$108,0)&lt;100,"7th-9th Boys",MATCH(X146,X$1:X$108,0)&lt;109,"7th-9th Girls")),"",_xlfn.IFS(MATCH(X146,X$1:X$108,0)&lt;24,"3rd/4th Boys",MATCH(X146,X$1:X$108,0)&lt;43,"3rd/4th Girls",MATCH(X146,X$1:X$108,0)&lt;62,"5th/6th Boys",MATCH(X146,X$1:X$108,0)&lt;81,"5th/6th Girls",MATCH(X146,X$1:X$108,0)&lt;100,"7th-9th Boys",MATCH(X146,X$1:X$108,0)&lt;109,"7th-9th Girls"))</f>
        <v>7th-9th Boys</v>
      </c>
      <c r="V146" s="152">
        <v>0.5</v>
      </c>
      <c r="W146" s="153" t="s">
        <v>81</v>
      </c>
      <c r="X146" s="154" t="str">
        <f t="shared" si="87"/>
        <v>12:00 PM HBMS</v>
      </c>
      <c r="Y146" s="151" t="str" cm="1">
        <f t="array" ref="Y146">IF(ISNA(_xlfn.IFS(MATCH(AB146,AB$1:AB$108,0)&lt;24,"3rd/4th Boys",MATCH(AB146,AB$1:AB$108,0)&lt;43,"3rd/4th Girls",MATCH(AB146,AB$1:AB$108,0)&lt;62,"5th/6th Boys",MATCH(AB146,AB$1:AB$108,0)&lt;81,"5th/6th Girls",MATCH(AB146,AB$1:AB$108,0)&lt;100,"7th-9th Boys",MATCH(AB146,AB$1:AB$108,0)&lt;109,"7th-9th Girls")),"",_xlfn.IFS(MATCH(AB146,AB$1:AB$108,0)&lt;24,"3rd/4th Boys",MATCH(AB146,AB$1:AB$108,0)&lt;43,"3rd/4th Girls",MATCH(AB146,AB$1:AB$108,0)&lt;62,"5th/6th Boys",MATCH(AB146,AB$1:AB$108,0)&lt;81,"5th/6th Girls",MATCH(AB146,AB$1:AB$108,0)&lt;100,"7th-9th Boys",MATCH(AB146,AB$1:AB$108,0)&lt;109,"7th-9th Girls"))</f>
        <v>7th-9th Boys</v>
      </c>
      <c r="Z146" s="152">
        <v>0.5</v>
      </c>
      <c r="AA146" s="153" t="s">
        <v>81</v>
      </c>
      <c r="AB146" s="154" t="str">
        <f t="shared" si="88"/>
        <v>12:00 PM HBMS</v>
      </c>
      <c r="AC146" s="151" t="str" cm="1">
        <f t="array" ref="AC146">IF(ISNA(_xlfn.IFS(MATCH(AF146,AF$1:AF$108,0)&lt;24,"3rd/4th Boys",MATCH(AF146,AF$1:AF$108,0)&lt;43,"3rd/4th Girls",MATCH(AF146,AF$1:AF$108,0)&lt;62,"5th/6th Boys",MATCH(AF146,AF$1:AF$108,0)&lt;81,"5th/6th Girls",MATCH(AF146,AF$1:AF$108,0)&lt;100,"7th-9th Boys",MATCH(AF146,AF$1:AF$108,0)&lt;109,"7th-9th Girls")),"",_xlfn.IFS(MATCH(AF146,AF$1:AF$108,0)&lt;24,"3rd/4th Boys",MATCH(AF146,AF$1:AF$108,0)&lt;43,"3rd/4th Girls",MATCH(AF146,AF$1:AF$108,0)&lt;62,"5th/6th Boys",MATCH(AF146,AF$1:AF$108,0)&lt;81,"5th/6th Girls",MATCH(AF146,AF$1:AF$108,0)&lt;100,"7th-9th Boys",MATCH(AF146,AF$1:AF$108,0)&lt;109,"7th-9th Girls"))</f>
        <v/>
      </c>
      <c r="AD146" s="152">
        <v>0.5</v>
      </c>
      <c r="AE146" s="153" t="s">
        <v>81</v>
      </c>
      <c r="AF146" s="155" t="str">
        <f t="shared" si="89"/>
        <v>12:00 PM HBMS</v>
      </c>
    </row>
    <row r="147" spans="1:32" x14ac:dyDescent="0.3">
      <c r="A147" s="151" t="str" cm="1">
        <f t="array" ref="A147">IF(ISNA(_xlfn.IFS(MATCH(D147,D$1:D$108,0)&lt;24,"3rd/4th Boys",MATCH(D147,D$1:D$108,0)&lt;43,"3rd/4th Girls",MATCH(D147,D$1:D$108,0)&lt;62,"5th/6th Boys",MATCH(D147,D$1:D$108,0)&lt;81,"5th/6th Girls",MATCH(D147,D$1:D$108,0)&lt;100,"7th-9th Boys",MATCH(D147,D$1:D$108,0)&lt;109,"7th-9th Girls")),"",_xlfn.IFS(MATCH(D147,D$1:D$108,0)&lt;24,"3rd/4th Boys",MATCH(D147,D$1:D$108,0)&lt;43,"3rd/4th Girls",MATCH(D147,D$1:D$108,0)&lt;62,"5th/6th Boys",MATCH(D147,D$1:D$108,0)&lt;81,"5th/6th Girls",MATCH(D147,D$1:D$108,0)&lt;100,"7th-9th Boys",MATCH(D147,D$1:D$108,0)&lt;109,"7th-9th Girls"))</f>
        <v>5th/6th Boys</v>
      </c>
      <c r="B147" s="152">
        <v>0.55208333333333337</v>
      </c>
      <c r="C147" s="153" t="s">
        <v>81</v>
      </c>
      <c r="D147" s="154" t="str">
        <f t="shared" ref="D147" si="102">TEXT(B147,"h:mm AM/PM")&amp;" "&amp;C147</f>
        <v>1:15 PM HBMS</v>
      </c>
      <c r="E147" s="151" t="str" cm="1">
        <f t="array" ref="E147">IF(ISNA(_xlfn.IFS(MATCH(H147,H$1:H$108,0)&lt;24,"3rd/4th Boys",MATCH(H147,H$1:H$108,0)&lt;43,"3rd/4th Girls",MATCH(H147,H$1:H$108,0)&lt;62,"5th/6th Boys",MATCH(H147,H$1:H$108,0)&lt;81,"5th/6th Girls",MATCH(H147,H$1:H$108,0)&lt;100,"7th-9th Boys",MATCH(H147,H$1:H$108,0)&lt;109,"7th-9th Girls")),"",_xlfn.IFS(MATCH(H147,H$1:H$108,0)&lt;24,"3rd/4th Boys",MATCH(H147,H$1:H$108,0)&lt;43,"3rd/4th Girls",MATCH(H147,H$1:H$108,0)&lt;62,"5th/6th Boys",MATCH(H147,H$1:H$108,0)&lt;81,"5th/6th Girls",MATCH(H147,H$1:H$108,0)&lt;100,"7th-9th Boys",MATCH(H147,H$1:H$108,0)&lt;109,"7th-9th Girls"))</f>
        <v>5th/6th Boys</v>
      </c>
      <c r="F147" s="152">
        <v>0.55208333333333337</v>
      </c>
      <c r="G147" s="153" t="s">
        <v>81</v>
      </c>
      <c r="H147" s="154" t="str">
        <f t="shared" ref="H147:H149" si="103">TEXT(F147,"h:mm AM/PM")&amp;" "&amp;G147</f>
        <v>1:15 PM HBMS</v>
      </c>
      <c r="I147" s="151" t="str" cm="1">
        <f t="array" ref="I147">IF(ISNA(_xlfn.IFS(MATCH(L147,L$1:L$108,0)&lt;24,"3rd/4th Boys",MATCH(L147,L$1:L$108,0)&lt;43,"3rd/4th Girls",MATCH(L147,L$1:L$108,0)&lt;62,"5th/6th Boys",MATCH(L147,L$1:L$108,0)&lt;81,"5th/6th Girls",MATCH(L147,L$1:L$108,0)&lt;100,"7th-9th Boys",MATCH(L147,L$1:L$108,0)&lt;109,"7th-9th Girls")),"",_xlfn.IFS(MATCH(L147,L$1:L$108,0)&lt;24,"3rd/4th Boys",MATCH(L147,L$1:L$108,0)&lt;43,"3rd/4th Girls",MATCH(L147,L$1:L$108,0)&lt;62,"5th/6th Boys",MATCH(L147,L$1:L$108,0)&lt;81,"5th/6th Girls",MATCH(L147,L$1:L$108,0)&lt;100,"7th-9th Boys",MATCH(L147,L$1:L$108,0)&lt;109,"7th-9th Girls"))</f>
        <v>7th-9th Boys</v>
      </c>
      <c r="J147" s="152">
        <v>0.55208333333333337</v>
      </c>
      <c r="K147" s="153" t="s">
        <v>81</v>
      </c>
      <c r="L147" s="154" t="str">
        <f t="shared" ref="L147:L149" si="104">TEXT(J147,"h:mm AM/PM")&amp;" "&amp;K147</f>
        <v>1:15 PM HBMS</v>
      </c>
      <c r="M147" s="151" t="str" cm="1">
        <f t="array" ref="M147">IF(ISNA(_xlfn.IFS(MATCH(P147,P$1:P$108,0)&lt;24,"3rd/4th Boys",MATCH(P147,P$1:P$108,0)&lt;43,"3rd/4th Girls",MATCH(P147,P$1:P$108,0)&lt;62,"5th/6th Boys",MATCH(P147,P$1:P$108,0)&lt;81,"5th/6th Girls",MATCH(P147,P$1:P$108,0)&lt;100,"7th-9th Boys",MATCH(P147,P$1:P$108,0)&lt;109,"7th-9th Girls")),"",_xlfn.IFS(MATCH(P147,P$1:P$108,0)&lt;24,"3rd/4th Boys",MATCH(P147,P$1:P$108,0)&lt;43,"3rd/4th Girls",MATCH(P147,P$1:P$108,0)&lt;62,"5th/6th Boys",MATCH(P147,P$1:P$108,0)&lt;81,"5th/6th Girls",MATCH(P147,P$1:P$108,0)&lt;100,"7th-9th Boys",MATCH(P147,P$1:P$108,0)&lt;109,"7th-9th Girls"))</f>
        <v>7th-9th Boys</v>
      </c>
      <c r="N147" s="152">
        <v>0.55208333333333337</v>
      </c>
      <c r="O147" s="153" t="s">
        <v>81</v>
      </c>
      <c r="P147" s="154" t="str">
        <f t="shared" ref="P147:P149" si="105">TEXT(N147,"h:mm AM/PM")&amp;" "&amp;O147</f>
        <v>1:15 PM HBMS</v>
      </c>
      <c r="Q147" s="151" t="str" cm="1">
        <f t="array" ref="Q147">IF(ISNA(_xlfn.IFS(MATCH(T147,T$1:T$108,0)&lt;24,"3rd/4th Boys",MATCH(T147,T$1:T$108,0)&lt;43,"3rd/4th Girls",MATCH(T147,T$1:T$108,0)&lt;62,"5th/6th Boys",MATCH(T147,T$1:T$108,0)&lt;81,"5th/6th Girls",MATCH(T147,T$1:T$108,0)&lt;100,"7th-9th Boys",MATCH(T147,T$1:T$108,0)&lt;109,"7th-9th Girls")),"",_xlfn.IFS(MATCH(T147,T$1:T$108,0)&lt;24,"3rd/4th Boys",MATCH(T147,T$1:T$108,0)&lt;43,"3rd/4th Girls",MATCH(T147,T$1:T$108,0)&lt;62,"5th/6th Boys",MATCH(T147,T$1:T$108,0)&lt;81,"5th/6th Girls",MATCH(T147,T$1:T$108,0)&lt;100,"7th-9th Boys",MATCH(T147,T$1:T$108,0)&lt;109,"7th-9th Girls"))</f>
        <v>5th/6th Boys</v>
      </c>
      <c r="R147" s="152">
        <v>0.55208333333333337</v>
      </c>
      <c r="S147" s="153" t="s">
        <v>81</v>
      </c>
      <c r="T147" s="154" t="str">
        <f t="shared" ref="T147:T149" si="106">TEXT(R147,"h:mm AM/PM")&amp;" "&amp;S147</f>
        <v>1:15 PM HBMS</v>
      </c>
      <c r="U147" s="151" t="str" cm="1">
        <f t="array" ref="U147">IF(ISNA(_xlfn.IFS(MATCH(X147,X$1:X$108,0)&lt;24,"3rd/4th Boys",MATCH(X147,X$1:X$108,0)&lt;43,"3rd/4th Girls",MATCH(X147,X$1:X$108,0)&lt;62,"5th/6th Boys",MATCH(X147,X$1:X$108,0)&lt;81,"5th/6th Girls",MATCH(X147,X$1:X$108,0)&lt;100,"7th-9th Boys",MATCH(X147,X$1:X$108,0)&lt;109,"7th-9th Girls")),"",_xlfn.IFS(MATCH(X147,X$1:X$108,0)&lt;24,"3rd/4th Boys",MATCH(X147,X$1:X$108,0)&lt;43,"3rd/4th Girls",MATCH(X147,X$1:X$108,0)&lt;62,"5th/6th Boys",MATCH(X147,X$1:X$108,0)&lt;81,"5th/6th Girls",MATCH(X147,X$1:X$108,0)&lt;100,"7th-9th Boys",MATCH(X147,X$1:X$108,0)&lt;109,"7th-9th Girls"))</f>
        <v>5th/6th Boys</v>
      </c>
      <c r="V147" s="152">
        <v>0.55208333333333337</v>
      </c>
      <c r="W147" s="153" t="s">
        <v>81</v>
      </c>
      <c r="X147" s="154" t="str">
        <f t="shared" ref="X147:X149" si="107">TEXT(V147,"h:mm AM/PM")&amp;" "&amp;W147</f>
        <v>1:15 PM HBMS</v>
      </c>
      <c r="Y147" s="151" t="str" cm="1">
        <f t="array" ref="Y147">IF(ISNA(_xlfn.IFS(MATCH(AB147,AB$1:AB$108,0)&lt;24,"3rd/4th Boys",MATCH(AB147,AB$1:AB$108,0)&lt;43,"3rd/4th Girls",MATCH(AB147,AB$1:AB$108,0)&lt;62,"5th/6th Boys",MATCH(AB147,AB$1:AB$108,0)&lt;81,"5th/6th Girls",MATCH(AB147,AB$1:AB$108,0)&lt;100,"7th-9th Boys",MATCH(AB147,AB$1:AB$108,0)&lt;109,"7th-9th Girls")),"",_xlfn.IFS(MATCH(AB147,AB$1:AB$108,0)&lt;24,"3rd/4th Boys",MATCH(AB147,AB$1:AB$108,0)&lt;43,"3rd/4th Girls",MATCH(AB147,AB$1:AB$108,0)&lt;62,"5th/6th Boys",MATCH(AB147,AB$1:AB$108,0)&lt;81,"5th/6th Girls",MATCH(AB147,AB$1:AB$108,0)&lt;100,"7th-9th Boys",MATCH(AB147,AB$1:AB$108,0)&lt;109,"7th-9th Girls"))</f>
        <v>5th/6th Boys</v>
      </c>
      <c r="Z147" s="152">
        <v>0.55208333333333337</v>
      </c>
      <c r="AA147" s="153" t="s">
        <v>81</v>
      </c>
      <c r="AB147" s="154" t="str">
        <f t="shared" ref="AB147:AB149" si="108">TEXT(Z147,"h:mm AM/PM")&amp;" "&amp;AA147</f>
        <v>1:15 PM HBMS</v>
      </c>
      <c r="AC147" s="151" t="str" cm="1">
        <f t="array" ref="AC147">IF(ISNA(_xlfn.IFS(MATCH(AF147,AF$1:AF$108,0)&lt;24,"3rd/4th Boys",MATCH(AF147,AF$1:AF$108,0)&lt;43,"3rd/4th Girls",MATCH(AF147,AF$1:AF$108,0)&lt;62,"5th/6th Boys",MATCH(AF147,AF$1:AF$108,0)&lt;81,"5th/6th Girls",MATCH(AF147,AF$1:AF$108,0)&lt;100,"7th-9th Boys",MATCH(AF147,AF$1:AF$108,0)&lt;109,"7th-9th Girls")),"",_xlfn.IFS(MATCH(AF147,AF$1:AF$108,0)&lt;24,"3rd/4th Boys",MATCH(AF147,AF$1:AF$108,0)&lt;43,"3rd/4th Girls",MATCH(AF147,AF$1:AF$108,0)&lt;62,"5th/6th Boys",MATCH(AF147,AF$1:AF$108,0)&lt;81,"5th/6th Girls",MATCH(AF147,AF$1:AF$108,0)&lt;100,"7th-9th Boys",MATCH(AF147,AF$1:AF$108,0)&lt;109,"7th-9th Girls"))</f>
        <v/>
      </c>
      <c r="AD147" s="152">
        <v>0.55208333333333337</v>
      </c>
      <c r="AE147" s="153" t="s">
        <v>81</v>
      </c>
      <c r="AF147" s="155" t="str">
        <f t="shared" ref="AF147:AF149" si="109">TEXT(AD147,"h:mm AM/PM")&amp;" "&amp;AE147</f>
        <v>1:15 PM HBMS</v>
      </c>
    </row>
    <row r="148" spans="1:32" x14ac:dyDescent="0.3">
      <c r="A148" s="151" t="str" cm="1">
        <f t="array" ref="A148">IF(ISNA(_xlfn.IFS(MATCH(D148,D$1:D$108,0)&lt;24,"3rd/4th Boys",MATCH(D148,D$1:D$108,0)&lt;43,"3rd/4th Girls",MATCH(D148,D$1:D$108,0)&lt;62,"5th/6th Boys",MATCH(D148,D$1:D$108,0)&lt;81,"5th/6th Girls",MATCH(D148,D$1:D$108,0)&lt;100,"7th-9th Boys",MATCH(D148,D$1:D$108,0)&lt;109,"7th-9th Girls")),"",_xlfn.IFS(MATCH(D148,D$1:D$108,0)&lt;24,"3rd/4th Boys",MATCH(D148,D$1:D$108,0)&lt;43,"3rd/4th Girls",MATCH(D148,D$1:D$108,0)&lt;62,"5th/6th Boys",MATCH(D148,D$1:D$108,0)&lt;81,"5th/6th Girls",MATCH(D148,D$1:D$108,0)&lt;100,"7th-9th Boys",MATCH(D148,D$1:D$108,0)&lt;109,"7th-9th Girls"))</f>
        <v>5th/6th Girls</v>
      </c>
      <c r="B148" s="152">
        <v>0.60416666666666663</v>
      </c>
      <c r="C148" s="153" t="s">
        <v>81</v>
      </c>
      <c r="D148" s="154" t="str">
        <f t="shared" ref="D148" si="110">TEXT(B148,"h:mm AM/PM")&amp;" "&amp;C148</f>
        <v>2:30 PM HBMS</v>
      </c>
      <c r="E148" s="150" t="str" cm="1">
        <f t="array" ref="E148">IF(ISNA(_xlfn.IFS(MATCH(H148,H$1:H$108,0)&lt;24,"3rd/4th Boys",MATCH(H148,H$1:H$108,0)&lt;43,"3rd/4th Girls",MATCH(H148,H$1:H$108,0)&lt;62,"5th/6th Boys",MATCH(H148,H$1:H$108,0)&lt;81,"5th/6th Girls",MATCH(H148,H$1:H$108,0)&lt;100,"7th-9th Boys",MATCH(H148,H$1:H$108,0)&lt;109,"7th-9th Girls")),"",_xlfn.IFS(MATCH(H148,H$1:H$108,0)&lt;24,"3rd/4th Boys",MATCH(H148,H$1:H$108,0)&lt;43,"3rd/4th Girls",MATCH(H148,H$1:H$108,0)&lt;62,"5th/6th Boys",MATCH(H148,H$1:H$108,0)&lt;81,"5th/6th Girls",MATCH(H148,H$1:H$108,0)&lt;100,"7th-9th Boys",MATCH(H148,H$1:H$108,0)&lt;109,"7th-9th Girls"))</f>
        <v/>
      </c>
      <c r="F148" s="152">
        <v>0.60416666666666663</v>
      </c>
      <c r="G148" s="153" t="s">
        <v>81</v>
      </c>
      <c r="H148" s="154" t="str">
        <f t="shared" ref="H148" si="111">TEXT(F148,"h:mm AM/PM")&amp;" "&amp;G148</f>
        <v>2:30 PM HBMS</v>
      </c>
      <c r="I148" s="150" t="str" cm="1">
        <f t="array" ref="I148">IF(ISNA(_xlfn.IFS(MATCH(L148,L$1:L$108,0)&lt;24,"3rd/4th Boys",MATCH(L148,L$1:L$108,0)&lt;43,"3rd/4th Girls",MATCH(L148,L$1:L$108,0)&lt;62,"5th/6th Boys",MATCH(L148,L$1:L$108,0)&lt;81,"5th/6th Girls",MATCH(L148,L$1:L$108,0)&lt;100,"7th-9th Boys",MATCH(L148,L$1:L$108,0)&lt;109,"7th-9th Girls")),"",_xlfn.IFS(MATCH(L148,L$1:L$108,0)&lt;24,"3rd/4th Boys",MATCH(L148,L$1:L$108,0)&lt;43,"3rd/4th Girls",MATCH(L148,L$1:L$108,0)&lt;62,"5th/6th Boys",MATCH(L148,L$1:L$108,0)&lt;81,"5th/6th Girls",MATCH(L148,L$1:L$108,0)&lt;100,"7th-9th Boys",MATCH(L148,L$1:L$108,0)&lt;109,"7th-9th Girls"))</f>
        <v/>
      </c>
      <c r="J148" s="152">
        <v>0.60416666666666663</v>
      </c>
      <c r="K148" s="153" t="s">
        <v>81</v>
      </c>
      <c r="L148" s="154" t="str">
        <f t="shared" ref="L148" si="112">TEXT(J148,"h:mm AM/PM")&amp;" "&amp;K148</f>
        <v>2:30 PM HBMS</v>
      </c>
      <c r="M148" s="150" t="str" cm="1">
        <f t="array" ref="M148">IF(ISNA(_xlfn.IFS(MATCH(P148,P$1:P$108,0)&lt;24,"3rd/4th Boys",MATCH(P148,P$1:P$108,0)&lt;43,"3rd/4th Girls",MATCH(P148,P$1:P$108,0)&lt;62,"5th/6th Boys",MATCH(P148,P$1:P$108,0)&lt;81,"5th/6th Girls",MATCH(P148,P$1:P$108,0)&lt;100,"7th-9th Boys",MATCH(P148,P$1:P$108,0)&lt;109,"7th-9th Girls")),"",_xlfn.IFS(MATCH(P148,P$1:P$108,0)&lt;24,"3rd/4th Boys",MATCH(P148,P$1:P$108,0)&lt;43,"3rd/4th Girls",MATCH(P148,P$1:P$108,0)&lt;62,"5th/6th Boys",MATCH(P148,P$1:P$108,0)&lt;81,"5th/6th Girls",MATCH(P148,P$1:P$108,0)&lt;100,"7th-9th Boys",MATCH(P148,P$1:P$108,0)&lt;109,"7th-9th Girls"))</f>
        <v>7th-9th Boys</v>
      </c>
      <c r="N148" s="152">
        <v>0.60416666666666663</v>
      </c>
      <c r="O148" s="153" t="s">
        <v>81</v>
      </c>
      <c r="P148" s="154" t="str">
        <f t="shared" ref="P148" si="113">TEXT(N148,"h:mm AM/PM")&amp;" "&amp;O148</f>
        <v>2:30 PM HBMS</v>
      </c>
      <c r="Q148" s="150" t="str" cm="1">
        <f t="array" ref="Q148">IF(ISNA(_xlfn.IFS(MATCH(T148,T$1:T$108,0)&lt;24,"3rd/4th Boys",MATCH(T148,T$1:T$108,0)&lt;43,"3rd/4th Girls",MATCH(T148,T$1:T$108,0)&lt;62,"5th/6th Boys",MATCH(T148,T$1:T$108,0)&lt;81,"5th/6th Girls",MATCH(T148,T$1:T$108,0)&lt;100,"7th-9th Boys",MATCH(T148,T$1:T$108,0)&lt;109,"7th-9th Girls")),"",_xlfn.IFS(MATCH(T148,T$1:T$108,0)&lt;24,"3rd/4th Boys",MATCH(T148,T$1:T$108,0)&lt;43,"3rd/4th Girls",MATCH(T148,T$1:T$108,0)&lt;62,"5th/6th Boys",MATCH(T148,T$1:T$108,0)&lt;81,"5th/6th Girls",MATCH(T148,T$1:T$108,0)&lt;100,"7th-9th Boys",MATCH(T148,T$1:T$108,0)&lt;109,"7th-9th Girls"))</f>
        <v/>
      </c>
      <c r="R148" s="152">
        <v>0.60416666666666663</v>
      </c>
      <c r="S148" s="153" t="s">
        <v>81</v>
      </c>
      <c r="T148" s="154" t="str">
        <f t="shared" ref="T148" si="114">TEXT(R148,"h:mm AM/PM")&amp;" "&amp;S148</f>
        <v>2:30 PM HBMS</v>
      </c>
      <c r="U148" s="150" t="str" cm="1">
        <f t="array" ref="U148">IF(ISNA(_xlfn.IFS(MATCH(X148,X$1:X$108,0)&lt;24,"3rd/4th Boys",MATCH(X148,X$1:X$108,0)&lt;43,"3rd/4th Girls",MATCH(X148,X$1:X$108,0)&lt;62,"5th/6th Boys",MATCH(X148,X$1:X$108,0)&lt;81,"5th/6th Girls",MATCH(X148,X$1:X$108,0)&lt;100,"7th-9th Boys",MATCH(X148,X$1:X$108,0)&lt;109,"7th-9th Girls")),"",_xlfn.IFS(MATCH(X148,X$1:X$108,0)&lt;24,"3rd/4th Boys",MATCH(X148,X$1:X$108,0)&lt;43,"3rd/4th Girls",MATCH(X148,X$1:X$108,0)&lt;62,"5th/6th Boys",MATCH(X148,X$1:X$108,0)&lt;81,"5th/6th Girls",MATCH(X148,X$1:X$108,0)&lt;100,"7th-9th Boys",MATCH(X148,X$1:X$108,0)&lt;109,"7th-9th Girls"))</f>
        <v/>
      </c>
      <c r="V148" s="152">
        <v>0.60416666666666663</v>
      </c>
      <c r="W148" s="153" t="s">
        <v>81</v>
      </c>
      <c r="X148" s="154" t="str">
        <f t="shared" ref="X148" si="115">TEXT(V148,"h:mm AM/PM")&amp;" "&amp;W148</f>
        <v>2:30 PM HBMS</v>
      </c>
      <c r="Y148" s="150" t="str" cm="1">
        <f t="array" ref="Y148">IF(ISNA(_xlfn.IFS(MATCH(AB148,AB$1:AB$108,0)&lt;24,"3rd/4th Boys",MATCH(AB148,AB$1:AB$108,0)&lt;43,"3rd/4th Girls",MATCH(AB148,AB$1:AB$108,0)&lt;62,"5th/6th Boys",MATCH(AB148,AB$1:AB$108,0)&lt;81,"5th/6th Girls",MATCH(AB148,AB$1:AB$108,0)&lt;100,"7th-9th Boys",MATCH(AB148,AB$1:AB$108,0)&lt;109,"7th-9th Girls")),"",_xlfn.IFS(MATCH(AB148,AB$1:AB$108,0)&lt;24,"3rd/4th Boys",MATCH(AB148,AB$1:AB$108,0)&lt;43,"3rd/4th Girls",MATCH(AB148,AB$1:AB$108,0)&lt;62,"5th/6th Boys",MATCH(AB148,AB$1:AB$108,0)&lt;81,"5th/6th Girls",MATCH(AB148,AB$1:AB$108,0)&lt;100,"7th-9th Boys",MATCH(AB148,AB$1:AB$108,0)&lt;109,"7th-9th Girls"))</f>
        <v/>
      </c>
      <c r="Z148" s="152">
        <v>0.60416666666666663</v>
      </c>
      <c r="AA148" s="153" t="s">
        <v>81</v>
      </c>
      <c r="AB148" s="154" t="str">
        <f t="shared" ref="AB148" si="116">TEXT(Z148,"h:mm AM/PM")&amp;" "&amp;AA148</f>
        <v>2:30 PM HBMS</v>
      </c>
      <c r="AC148" s="151" t="str" cm="1">
        <f t="array" ref="AC148">IF(ISNA(_xlfn.IFS(MATCH(AF148,AF$1:AF$108,0)&lt;24,"3rd/4th Boys",MATCH(AF148,AF$1:AF$108,0)&lt;43,"3rd/4th Girls",MATCH(AF148,AF$1:AF$108,0)&lt;62,"5th/6th Boys",MATCH(AF148,AF$1:AF$108,0)&lt;81,"5th/6th Girls",MATCH(AF148,AF$1:AF$108,0)&lt;100,"7th-9th Boys",MATCH(AF148,AF$1:AF$108,0)&lt;109,"7th-9th Girls")),"",_xlfn.IFS(MATCH(AF148,AF$1:AF$108,0)&lt;24,"3rd/4th Boys",MATCH(AF148,AF$1:AF$108,0)&lt;43,"3rd/4th Girls",MATCH(AF148,AF$1:AF$108,0)&lt;62,"5th/6th Boys",MATCH(AF148,AF$1:AF$108,0)&lt;81,"5th/6th Girls",MATCH(AF148,AF$1:AF$108,0)&lt;100,"7th-9th Boys",MATCH(AF148,AF$1:AF$108,0)&lt;109,"7th-9th Girls"))</f>
        <v/>
      </c>
      <c r="AD148" s="152">
        <v>0.60416666666666663</v>
      </c>
      <c r="AE148" s="153" t="s">
        <v>81</v>
      </c>
      <c r="AF148" s="155" t="str">
        <f t="shared" ref="AF148" si="117">TEXT(AD148,"h:mm AM/PM")&amp;" "&amp;AE148</f>
        <v>2:30 PM HBMS</v>
      </c>
    </row>
    <row r="149" spans="1:32" x14ac:dyDescent="0.3">
      <c r="A149" s="151" t="str" cm="1">
        <f t="array" ref="A149">IF(ISNA(_xlfn.IFS(MATCH(D149,D$1:D$108,0)&lt;24,"3rd/4th Boys",MATCH(D149,D$1:D$108,0)&lt;43,"3rd/4th Girls",MATCH(D149,D$1:D$108,0)&lt;62,"5th/6th Boys",MATCH(D149,D$1:D$108,0)&lt;81,"5th/6th Girls",MATCH(D149,D$1:D$108,0)&lt;100,"7th-9th Boys",MATCH(D149,D$1:D$108,0)&lt;109,"7th-9th Girls")),"",_xlfn.IFS(MATCH(D149,D$1:D$108,0)&lt;24,"3rd/4th Boys",MATCH(D149,D$1:D$108,0)&lt;43,"3rd/4th Girls",MATCH(D149,D$1:D$108,0)&lt;62,"5th/6th Boys",MATCH(D149,D$1:D$108,0)&lt;81,"5th/6th Girls",MATCH(D149,D$1:D$108,0)&lt;100,"7th-9th Boys",MATCH(D149,D$1:D$108,0)&lt;109,"7th-9th Girls"))</f>
        <v>3rd/4th Girls</v>
      </c>
      <c r="B149" s="152">
        <v>0.375</v>
      </c>
      <c r="C149" s="153" t="s">
        <v>94</v>
      </c>
      <c r="D149" s="154" t="str">
        <f>TEXT(B149,"h:mm AM/PM")&amp;" "&amp;C149</f>
        <v>9:00 AM BALE</v>
      </c>
      <c r="E149" s="151" t="str" cm="1">
        <f t="array" ref="E149">IF(ISNA(_xlfn.IFS(MATCH(H149,H$1:H$108,0)&lt;24,"3rd/4th Boys",MATCH(H149,H$1:H$108,0)&lt;43,"3rd/4th Girls",MATCH(H149,H$1:H$108,0)&lt;62,"5th/6th Boys",MATCH(H149,H$1:H$108,0)&lt;81,"5th/6th Girls",MATCH(H149,H$1:H$108,0)&lt;100,"7th-9th Boys",MATCH(H149,H$1:H$108,0)&lt;109,"7th-9th Girls")),"",_xlfn.IFS(MATCH(H149,H$1:H$108,0)&lt;24,"3rd/4th Boys",MATCH(H149,H$1:H$108,0)&lt;43,"3rd/4th Girls",MATCH(H149,H$1:H$108,0)&lt;62,"5th/6th Boys",MATCH(H149,H$1:H$108,0)&lt;81,"5th/6th Girls",MATCH(H149,H$1:H$108,0)&lt;100,"7th-9th Boys",MATCH(H149,H$1:H$108,0)&lt;109,"7th-9th Girls"))</f>
        <v>3rd/4th Boys</v>
      </c>
      <c r="F149" s="152">
        <v>0.375</v>
      </c>
      <c r="G149" s="153" t="s">
        <v>94</v>
      </c>
      <c r="H149" s="154" t="str">
        <f t="shared" si="103"/>
        <v>9:00 AM BALE</v>
      </c>
      <c r="I149" s="151" t="str" cm="1">
        <f t="array" ref="I149">IF(ISNA(_xlfn.IFS(MATCH(L149,L$1:L$108,0)&lt;24,"3rd/4th Boys",MATCH(L149,L$1:L$108,0)&lt;43,"3rd/4th Girls",MATCH(L149,L$1:L$108,0)&lt;62,"5th/6th Boys",MATCH(L149,L$1:L$108,0)&lt;81,"5th/6th Girls",MATCH(L149,L$1:L$108,0)&lt;100,"7th-9th Boys",MATCH(L149,L$1:L$108,0)&lt;109,"7th-9th Girls")),"",_xlfn.IFS(MATCH(L149,L$1:L$108,0)&lt;24,"3rd/4th Boys",MATCH(L149,L$1:L$108,0)&lt;43,"3rd/4th Girls",MATCH(L149,L$1:L$108,0)&lt;62,"5th/6th Boys",MATCH(L149,L$1:L$108,0)&lt;81,"5th/6th Girls",MATCH(L149,L$1:L$108,0)&lt;100,"7th-9th Boys",MATCH(L149,L$1:L$108,0)&lt;109,"7th-9th Girls"))</f>
        <v>3rd/4th Boys</v>
      </c>
      <c r="J149" s="152">
        <v>0.375</v>
      </c>
      <c r="K149" s="153" t="s">
        <v>94</v>
      </c>
      <c r="L149" s="154" t="str">
        <f t="shared" si="104"/>
        <v>9:00 AM BALE</v>
      </c>
      <c r="M149" s="150" t="str" cm="1">
        <f t="array" ref="M149">IF(ISNA(_xlfn.IFS(MATCH(P149,P$1:P$108,0)&lt;24,"3rd/4th Boys",MATCH(P149,P$1:P$108,0)&lt;43,"3rd/4th Girls",MATCH(P149,P$1:P$108,0)&lt;62,"5th/6th Boys",MATCH(P149,P$1:P$108,0)&lt;81,"5th/6th Girls",MATCH(P149,P$1:P$108,0)&lt;100,"7th-9th Boys",MATCH(P149,P$1:P$108,0)&lt;109,"7th-9th Girls")),"",_xlfn.IFS(MATCH(P149,P$1:P$108,0)&lt;24,"3rd/4th Boys",MATCH(P149,P$1:P$108,0)&lt;43,"3rd/4th Girls",MATCH(P149,P$1:P$108,0)&lt;62,"5th/6th Boys",MATCH(P149,P$1:P$108,0)&lt;81,"5th/6th Girls",MATCH(P149,P$1:P$108,0)&lt;100,"7th-9th Boys",MATCH(P149,P$1:P$108,0)&lt;109,"7th-9th Girls"))</f>
        <v/>
      </c>
      <c r="N149" s="152">
        <v>0.375</v>
      </c>
      <c r="O149" s="153" t="s">
        <v>94</v>
      </c>
      <c r="P149" s="154" t="str">
        <f t="shared" si="105"/>
        <v>9:00 AM BALE</v>
      </c>
      <c r="Q149" s="151" t="str" cm="1">
        <f t="array" ref="Q149">IF(ISNA(_xlfn.IFS(MATCH(T149,T$1:T$108,0)&lt;24,"3rd/4th Boys",MATCH(T149,T$1:T$108,0)&lt;43,"3rd/4th Girls",MATCH(T149,T$1:T$108,0)&lt;62,"5th/6th Boys",MATCH(T149,T$1:T$108,0)&lt;81,"5th/6th Girls",MATCH(T149,T$1:T$108,0)&lt;100,"7th-9th Boys",MATCH(T149,T$1:T$108,0)&lt;109,"7th-9th Girls")),"",_xlfn.IFS(MATCH(T149,T$1:T$108,0)&lt;24,"3rd/4th Boys",MATCH(T149,T$1:T$108,0)&lt;43,"3rd/4th Girls",MATCH(T149,T$1:T$108,0)&lt;62,"5th/6th Boys",MATCH(T149,T$1:T$108,0)&lt;81,"5th/6th Girls",MATCH(T149,T$1:T$108,0)&lt;100,"7th-9th Boys",MATCH(T149,T$1:T$108,0)&lt;109,"7th-9th Girls"))</f>
        <v>3rd/4th Girls</v>
      </c>
      <c r="R149" s="152">
        <v>0.375</v>
      </c>
      <c r="S149" s="153" t="s">
        <v>94</v>
      </c>
      <c r="T149" s="154" t="str">
        <f t="shared" si="106"/>
        <v>9:00 AM BALE</v>
      </c>
      <c r="U149" s="151" t="str" cm="1">
        <f t="array" ref="U149">IF(ISNA(_xlfn.IFS(MATCH(X149,X$1:X$108,0)&lt;24,"3rd/4th Boys",MATCH(X149,X$1:X$108,0)&lt;43,"3rd/4th Girls",MATCH(X149,X$1:X$108,0)&lt;62,"5th/6th Boys",MATCH(X149,X$1:X$108,0)&lt;81,"5th/6th Girls",MATCH(X149,X$1:X$108,0)&lt;100,"7th-9th Boys",MATCH(X149,X$1:X$108,0)&lt;109,"7th-9th Girls")),"",_xlfn.IFS(MATCH(X149,X$1:X$108,0)&lt;24,"3rd/4th Boys",MATCH(X149,X$1:X$108,0)&lt;43,"3rd/4th Girls",MATCH(X149,X$1:X$108,0)&lt;62,"5th/6th Boys",MATCH(X149,X$1:X$108,0)&lt;81,"5th/6th Girls",MATCH(X149,X$1:X$108,0)&lt;100,"7th-9th Boys",MATCH(X149,X$1:X$108,0)&lt;109,"7th-9th Girls"))</f>
        <v>3rd/4th Girls</v>
      </c>
      <c r="V149" s="152">
        <v>0.375</v>
      </c>
      <c r="W149" s="153" t="s">
        <v>94</v>
      </c>
      <c r="X149" s="154" t="str">
        <f t="shared" si="107"/>
        <v>9:00 AM BALE</v>
      </c>
      <c r="Y149" s="151" t="str" cm="1">
        <f t="array" ref="Y149">IF(ISNA(_xlfn.IFS(MATCH(AB149,AB$1:AB$108,0)&lt;24,"3rd/4th Boys",MATCH(AB149,AB$1:AB$108,0)&lt;43,"3rd/4th Girls",MATCH(AB149,AB$1:AB$108,0)&lt;62,"5th/6th Boys",MATCH(AB149,AB$1:AB$108,0)&lt;81,"5th/6th Girls",MATCH(AB149,AB$1:AB$108,0)&lt;100,"7th-9th Boys",MATCH(AB149,AB$1:AB$108,0)&lt;109,"7th-9th Girls")),"",_xlfn.IFS(MATCH(AB149,AB$1:AB$108,0)&lt;24,"3rd/4th Boys",MATCH(AB149,AB$1:AB$108,0)&lt;43,"3rd/4th Girls",MATCH(AB149,AB$1:AB$108,0)&lt;62,"5th/6th Boys",MATCH(AB149,AB$1:AB$108,0)&lt;81,"5th/6th Girls",MATCH(AB149,AB$1:AB$108,0)&lt;100,"7th-9th Boys",MATCH(AB149,AB$1:AB$108,0)&lt;109,"7th-9th Girls"))</f>
        <v>3rd/4th Boys</v>
      </c>
      <c r="Z149" s="152">
        <v>0.375</v>
      </c>
      <c r="AA149" s="153" t="s">
        <v>94</v>
      </c>
      <c r="AB149" s="154" t="str">
        <f t="shared" si="108"/>
        <v>9:00 AM BALE</v>
      </c>
      <c r="AC149" s="151" t="str" cm="1">
        <f t="array" ref="AC149">IF(ISNA(_xlfn.IFS(MATCH(AF149,AF$1:AF$108,0)&lt;24,"3rd/4th Boys",MATCH(AF149,AF$1:AF$108,0)&lt;43,"3rd/4th Girls",MATCH(AF149,AF$1:AF$108,0)&lt;62,"5th/6th Boys",MATCH(AF149,AF$1:AF$108,0)&lt;81,"5th/6th Girls",MATCH(AF149,AF$1:AF$108,0)&lt;100,"7th-9th Boys",MATCH(AF149,AF$1:AF$108,0)&lt;109,"7th-9th Girls")),"",_xlfn.IFS(MATCH(AF149,AF$1:AF$108,0)&lt;24,"3rd/4th Boys",MATCH(AF149,AF$1:AF$108,0)&lt;43,"3rd/4th Girls",MATCH(AF149,AF$1:AF$108,0)&lt;62,"5th/6th Boys",MATCH(AF149,AF$1:AF$108,0)&lt;81,"5th/6th Girls",MATCH(AF149,AF$1:AF$108,0)&lt;100,"7th-9th Boys",MATCH(AF149,AF$1:AF$108,0)&lt;109,"7th-9th Girls"))</f>
        <v/>
      </c>
      <c r="AD149" s="152">
        <v>0.375</v>
      </c>
      <c r="AE149" s="153" t="s">
        <v>94</v>
      </c>
      <c r="AF149" s="155" t="str">
        <f t="shared" si="109"/>
        <v>9:00 AM BALE</v>
      </c>
    </row>
    <row r="150" spans="1:32" x14ac:dyDescent="0.3">
      <c r="A150" s="151" t="str" cm="1">
        <f t="array" ref="A150">IF(ISNA(_xlfn.IFS(MATCH(D150,D$1:D$108,0)&lt;24,"3rd/4th Boys",MATCH(D150,D$1:D$108,0)&lt;43,"3rd/4th Girls",MATCH(D150,D$1:D$108,0)&lt;62,"5th/6th Boys",MATCH(D150,D$1:D$108,0)&lt;81,"5th/6th Girls",MATCH(D150,D$1:D$108,0)&lt;100,"7th-9th Boys",MATCH(D150,D$1:D$108,0)&lt;109,"7th-9th Girls")),"",_xlfn.IFS(MATCH(D150,D$1:D$108,0)&lt;24,"3rd/4th Boys",MATCH(D150,D$1:D$108,0)&lt;43,"3rd/4th Girls",MATCH(D150,D$1:D$108,0)&lt;62,"5th/6th Boys",MATCH(D150,D$1:D$108,0)&lt;81,"5th/6th Girls",MATCH(D150,D$1:D$108,0)&lt;100,"7th-9th Boys",MATCH(D150,D$1:D$108,0)&lt;109,"7th-9th Girls"))</f>
        <v>3rd/4th Girls</v>
      </c>
      <c r="B150" s="152">
        <v>0.42708333333333331</v>
      </c>
      <c r="C150" s="153" t="s">
        <v>94</v>
      </c>
      <c r="D150" s="154" t="str">
        <f t="shared" ref="D150:D154" si="118">TEXT(B150,"h:mm AM/PM")&amp;" "&amp;C150</f>
        <v>10:15 AM BALE</v>
      </c>
      <c r="E150" s="151" t="str" cm="1">
        <f t="array" ref="E150">IF(ISNA(_xlfn.IFS(MATCH(H150,H$1:H$108,0)&lt;24,"3rd/4th Boys",MATCH(H150,H$1:H$108,0)&lt;43,"3rd/4th Girls",MATCH(H150,H$1:H$108,0)&lt;62,"5th/6th Boys",MATCH(H150,H$1:H$108,0)&lt;81,"5th/6th Girls",MATCH(H150,H$1:H$108,0)&lt;100,"7th-9th Boys",MATCH(H150,H$1:H$108,0)&lt;109,"7th-9th Girls")),"",_xlfn.IFS(MATCH(H150,H$1:H$108,0)&lt;24,"3rd/4th Boys",MATCH(H150,H$1:H$108,0)&lt;43,"3rd/4th Girls",MATCH(H150,H$1:H$108,0)&lt;62,"5th/6th Boys",MATCH(H150,H$1:H$108,0)&lt;81,"5th/6th Girls",MATCH(H150,H$1:H$108,0)&lt;100,"7th-9th Boys",MATCH(H150,H$1:H$108,0)&lt;109,"7th-9th Girls"))</f>
        <v>3rd/4th Boys</v>
      </c>
      <c r="F150" s="152">
        <v>0.42708333333333331</v>
      </c>
      <c r="G150" s="153" t="s">
        <v>94</v>
      </c>
      <c r="H150" s="154" t="str">
        <f t="shared" ref="H150:H154" si="119">TEXT(F150,"h:mm AM/PM")&amp;" "&amp;G150</f>
        <v>10:15 AM BALE</v>
      </c>
      <c r="I150" s="151" t="str" cm="1">
        <f t="array" ref="I150">IF(ISNA(_xlfn.IFS(MATCH(L150,L$1:L$108,0)&lt;24,"3rd/4th Boys",MATCH(L150,L$1:L$108,0)&lt;43,"3rd/4th Girls",MATCH(L150,L$1:L$108,0)&lt;62,"5th/6th Boys",MATCH(L150,L$1:L$108,0)&lt;81,"5th/6th Girls",MATCH(L150,L$1:L$108,0)&lt;100,"7th-9th Boys",MATCH(L150,L$1:L$108,0)&lt;109,"7th-9th Girls")),"",_xlfn.IFS(MATCH(L150,L$1:L$108,0)&lt;24,"3rd/4th Boys",MATCH(L150,L$1:L$108,0)&lt;43,"3rd/4th Girls",MATCH(L150,L$1:L$108,0)&lt;62,"5th/6th Boys",MATCH(L150,L$1:L$108,0)&lt;81,"5th/6th Girls",MATCH(L150,L$1:L$108,0)&lt;100,"7th-9th Boys",MATCH(L150,L$1:L$108,0)&lt;109,"7th-9th Girls"))</f>
        <v>3rd/4th Boys</v>
      </c>
      <c r="J150" s="152">
        <v>0.42708333333333331</v>
      </c>
      <c r="K150" s="153" t="s">
        <v>94</v>
      </c>
      <c r="L150" s="154" t="str">
        <f t="shared" ref="L150:L154" si="120">TEXT(J150,"h:mm AM/PM")&amp;" "&amp;K150</f>
        <v>10:15 AM BALE</v>
      </c>
      <c r="M150" s="150" t="str" cm="1">
        <f t="array" ref="M150">IF(ISNA(_xlfn.IFS(MATCH(P150,P$1:P$108,0)&lt;24,"3rd/4th Boys",MATCH(P150,P$1:P$108,0)&lt;43,"3rd/4th Girls",MATCH(P150,P$1:P$108,0)&lt;62,"5th/6th Boys",MATCH(P150,P$1:P$108,0)&lt;81,"5th/6th Girls",MATCH(P150,P$1:P$108,0)&lt;100,"7th-9th Boys",MATCH(P150,P$1:P$108,0)&lt;109,"7th-9th Girls")),"",_xlfn.IFS(MATCH(P150,P$1:P$108,0)&lt;24,"3rd/4th Boys",MATCH(P150,P$1:P$108,0)&lt;43,"3rd/4th Girls",MATCH(P150,P$1:P$108,0)&lt;62,"5th/6th Boys",MATCH(P150,P$1:P$108,0)&lt;81,"5th/6th Girls",MATCH(P150,P$1:P$108,0)&lt;100,"7th-9th Boys",MATCH(P150,P$1:P$108,0)&lt;109,"7th-9th Girls"))</f>
        <v/>
      </c>
      <c r="N150" s="152">
        <v>0.42708333333333331</v>
      </c>
      <c r="O150" s="153" t="s">
        <v>94</v>
      </c>
      <c r="P150" s="154" t="str">
        <f t="shared" ref="P150:P154" si="121">TEXT(N150,"h:mm AM/PM")&amp;" "&amp;O150</f>
        <v>10:15 AM BALE</v>
      </c>
      <c r="Q150" s="151" t="str" cm="1">
        <f t="array" ref="Q150">IF(ISNA(_xlfn.IFS(MATCH(T150,T$1:T$108,0)&lt;24,"3rd/4th Boys",MATCH(T150,T$1:T$108,0)&lt;43,"3rd/4th Girls",MATCH(T150,T$1:T$108,0)&lt;62,"5th/6th Boys",MATCH(T150,T$1:T$108,0)&lt;81,"5th/6th Girls",MATCH(T150,T$1:T$108,0)&lt;100,"7th-9th Boys",MATCH(T150,T$1:T$108,0)&lt;109,"7th-9th Girls")),"",_xlfn.IFS(MATCH(T150,T$1:T$108,0)&lt;24,"3rd/4th Boys",MATCH(T150,T$1:T$108,0)&lt;43,"3rd/4th Girls",MATCH(T150,T$1:T$108,0)&lt;62,"5th/6th Boys",MATCH(T150,T$1:T$108,0)&lt;81,"5th/6th Girls",MATCH(T150,T$1:T$108,0)&lt;100,"7th-9th Boys",MATCH(T150,T$1:T$108,0)&lt;109,"7th-9th Girls"))</f>
        <v>3rd/4th Girls</v>
      </c>
      <c r="R150" s="152">
        <v>0.42708333333333331</v>
      </c>
      <c r="S150" s="153" t="s">
        <v>94</v>
      </c>
      <c r="T150" s="154" t="str">
        <f t="shared" ref="T150:T154" si="122">TEXT(R150,"h:mm AM/PM")&amp;" "&amp;S150</f>
        <v>10:15 AM BALE</v>
      </c>
      <c r="U150" s="151" t="str" cm="1">
        <f t="array" ref="U150">IF(ISNA(_xlfn.IFS(MATCH(X150,X$1:X$108,0)&lt;24,"3rd/4th Boys",MATCH(X150,X$1:X$108,0)&lt;43,"3rd/4th Girls",MATCH(X150,X$1:X$108,0)&lt;62,"5th/6th Boys",MATCH(X150,X$1:X$108,0)&lt;81,"5th/6th Girls",MATCH(X150,X$1:X$108,0)&lt;100,"7th-9th Boys",MATCH(X150,X$1:X$108,0)&lt;109,"7th-9th Girls")),"",_xlfn.IFS(MATCH(X150,X$1:X$108,0)&lt;24,"3rd/4th Boys",MATCH(X150,X$1:X$108,0)&lt;43,"3rd/4th Girls",MATCH(X150,X$1:X$108,0)&lt;62,"5th/6th Boys",MATCH(X150,X$1:X$108,0)&lt;81,"5th/6th Girls",MATCH(X150,X$1:X$108,0)&lt;100,"7th-9th Boys",MATCH(X150,X$1:X$108,0)&lt;109,"7th-9th Girls"))</f>
        <v>3rd/4th Girls</v>
      </c>
      <c r="V150" s="152">
        <v>0.42708333333333331</v>
      </c>
      <c r="W150" s="153" t="s">
        <v>94</v>
      </c>
      <c r="X150" s="154" t="str">
        <f t="shared" ref="X150:X154" si="123">TEXT(V150,"h:mm AM/PM")&amp;" "&amp;W150</f>
        <v>10:15 AM BALE</v>
      </c>
      <c r="Y150" s="151" t="str" cm="1">
        <f t="array" ref="Y150">IF(ISNA(_xlfn.IFS(MATCH(AB150,AB$1:AB$108,0)&lt;24,"3rd/4th Boys",MATCH(AB150,AB$1:AB$108,0)&lt;43,"3rd/4th Girls",MATCH(AB150,AB$1:AB$108,0)&lt;62,"5th/6th Boys",MATCH(AB150,AB$1:AB$108,0)&lt;81,"5th/6th Girls",MATCH(AB150,AB$1:AB$108,0)&lt;100,"7th-9th Boys",MATCH(AB150,AB$1:AB$108,0)&lt;109,"7th-9th Girls")),"",_xlfn.IFS(MATCH(AB150,AB$1:AB$108,0)&lt;24,"3rd/4th Boys",MATCH(AB150,AB$1:AB$108,0)&lt;43,"3rd/4th Girls",MATCH(AB150,AB$1:AB$108,0)&lt;62,"5th/6th Boys",MATCH(AB150,AB$1:AB$108,0)&lt;81,"5th/6th Girls",MATCH(AB150,AB$1:AB$108,0)&lt;100,"7th-9th Boys",MATCH(AB150,AB$1:AB$108,0)&lt;109,"7th-9th Girls"))</f>
        <v>3rd/4th Boys</v>
      </c>
      <c r="Z150" s="152">
        <v>0.42708333333333331</v>
      </c>
      <c r="AA150" s="153" t="s">
        <v>94</v>
      </c>
      <c r="AB150" s="154" t="str">
        <f t="shared" ref="AB150:AB154" si="124">TEXT(Z150,"h:mm AM/PM")&amp;" "&amp;AA150</f>
        <v>10:15 AM BALE</v>
      </c>
      <c r="AC150" s="151" t="str" cm="1">
        <f t="array" ref="AC150">IF(ISNA(_xlfn.IFS(MATCH(AF150,AF$1:AF$108,0)&lt;24,"3rd/4th Boys",MATCH(AF150,AF$1:AF$108,0)&lt;43,"3rd/4th Girls",MATCH(AF150,AF$1:AF$108,0)&lt;62,"5th/6th Boys",MATCH(AF150,AF$1:AF$108,0)&lt;81,"5th/6th Girls",MATCH(AF150,AF$1:AF$108,0)&lt;100,"7th-9th Boys",MATCH(AF150,AF$1:AF$108,0)&lt;109,"7th-9th Girls")),"",_xlfn.IFS(MATCH(AF150,AF$1:AF$108,0)&lt;24,"3rd/4th Boys",MATCH(AF150,AF$1:AF$108,0)&lt;43,"3rd/4th Girls",MATCH(AF150,AF$1:AF$108,0)&lt;62,"5th/6th Boys",MATCH(AF150,AF$1:AF$108,0)&lt;81,"5th/6th Girls",MATCH(AF150,AF$1:AF$108,0)&lt;100,"7th-9th Boys",MATCH(AF150,AF$1:AF$108,0)&lt;109,"7th-9th Girls"))</f>
        <v/>
      </c>
      <c r="AD150" s="152">
        <v>0.42708333333333331</v>
      </c>
      <c r="AE150" s="153" t="s">
        <v>94</v>
      </c>
      <c r="AF150" s="155" t="str">
        <f t="shared" ref="AF150:AF154" si="125">TEXT(AD150,"h:mm AM/PM")&amp;" "&amp;AE150</f>
        <v>10:15 AM BALE</v>
      </c>
    </row>
    <row r="151" spans="1:32" x14ac:dyDescent="0.3">
      <c r="A151" s="151" t="str" cm="1">
        <f t="array" ref="A151">IF(ISNA(_xlfn.IFS(MATCH(D151,D$1:D$108,0)&lt;24,"3rd/4th Boys",MATCH(D151,D$1:D$108,0)&lt;43,"3rd/4th Girls",MATCH(D151,D$1:D$108,0)&lt;62,"5th/6th Boys",MATCH(D151,D$1:D$108,0)&lt;81,"5th/6th Girls",MATCH(D151,D$1:D$108,0)&lt;100,"7th-9th Boys",MATCH(D151,D$1:D$108,0)&lt;109,"7th-9th Girls")),"",_xlfn.IFS(MATCH(D151,D$1:D$108,0)&lt;24,"3rd/4th Boys",MATCH(D151,D$1:D$108,0)&lt;43,"3rd/4th Girls",MATCH(D151,D$1:D$108,0)&lt;62,"5th/6th Boys",MATCH(D151,D$1:D$108,0)&lt;81,"5th/6th Girls",MATCH(D151,D$1:D$108,0)&lt;100,"7th-9th Boys",MATCH(D151,D$1:D$108,0)&lt;109,"7th-9th Girls"))</f>
        <v>3rd/4th Boys</v>
      </c>
      <c r="B151" s="152">
        <v>0.47916666666666669</v>
      </c>
      <c r="C151" s="153" t="s">
        <v>94</v>
      </c>
      <c r="D151" s="154" t="str">
        <f t="shared" si="118"/>
        <v>11:30 AM BALE</v>
      </c>
      <c r="E151" s="151" t="str" cm="1">
        <f t="array" ref="E151">IF(ISNA(_xlfn.IFS(MATCH(H151,H$1:H$108,0)&lt;24,"3rd/4th Boys",MATCH(H151,H$1:H$108,0)&lt;43,"3rd/4th Girls",MATCH(H151,H$1:H$108,0)&lt;62,"5th/6th Boys",MATCH(H151,H$1:H$108,0)&lt;81,"5th/6th Girls",MATCH(H151,H$1:H$108,0)&lt;100,"7th-9th Boys",MATCH(H151,H$1:H$108,0)&lt;109,"7th-9th Girls")),"",_xlfn.IFS(MATCH(H151,H$1:H$108,0)&lt;24,"3rd/4th Boys",MATCH(H151,H$1:H$108,0)&lt;43,"3rd/4th Girls",MATCH(H151,H$1:H$108,0)&lt;62,"5th/6th Boys",MATCH(H151,H$1:H$108,0)&lt;81,"5th/6th Girls",MATCH(H151,H$1:H$108,0)&lt;100,"7th-9th Boys",MATCH(H151,H$1:H$108,0)&lt;109,"7th-9th Girls"))</f>
        <v>3rd/4th Boys</v>
      </c>
      <c r="F151" s="152">
        <v>0.47916666666666669</v>
      </c>
      <c r="G151" s="153" t="s">
        <v>94</v>
      </c>
      <c r="H151" s="154" t="str">
        <f t="shared" si="119"/>
        <v>11:30 AM BALE</v>
      </c>
      <c r="I151" s="151" t="str" cm="1">
        <f t="array" ref="I151">IF(ISNA(_xlfn.IFS(MATCH(L151,L$1:L$108,0)&lt;24,"3rd/4th Boys",MATCH(L151,L$1:L$108,0)&lt;43,"3rd/4th Girls",MATCH(L151,L$1:L$108,0)&lt;62,"5th/6th Boys",MATCH(L151,L$1:L$108,0)&lt;81,"5th/6th Girls",MATCH(L151,L$1:L$108,0)&lt;100,"7th-9th Boys",MATCH(L151,L$1:L$108,0)&lt;109,"7th-9th Girls")),"",_xlfn.IFS(MATCH(L151,L$1:L$108,0)&lt;24,"3rd/4th Boys",MATCH(L151,L$1:L$108,0)&lt;43,"3rd/4th Girls",MATCH(L151,L$1:L$108,0)&lt;62,"5th/6th Boys",MATCH(L151,L$1:L$108,0)&lt;81,"5th/6th Girls",MATCH(L151,L$1:L$108,0)&lt;100,"7th-9th Boys",MATCH(L151,L$1:L$108,0)&lt;109,"7th-9th Girls"))</f>
        <v/>
      </c>
      <c r="J151" s="152">
        <v>0.47916666666666669</v>
      </c>
      <c r="K151" s="153" t="s">
        <v>94</v>
      </c>
      <c r="L151" s="154" t="str">
        <f t="shared" si="120"/>
        <v>11:30 AM BALE</v>
      </c>
      <c r="M151" s="150" t="str" cm="1">
        <f t="array" ref="M151">IF(ISNA(_xlfn.IFS(MATCH(P151,P$1:P$108,0)&lt;24,"3rd/4th Boys",MATCH(P151,P$1:P$108,0)&lt;43,"3rd/4th Girls",MATCH(P151,P$1:P$108,0)&lt;62,"5th/6th Boys",MATCH(P151,P$1:P$108,0)&lt;81,"5th/6th Girls",MATCH(P151,P$1:P$108,0)&lt;100,"7th-9th Boys",MATCH(P151,P$1:P$108,0)&lt;109,"7th-9th Girls")),"",_xlfn.IFS(MATCH(P151,P$1:P$108,0)&lt;24,"3rd/4th Boys",MATCH(P151,P$1:P$108,0)&lt;43,"3rd/4th Girls",MATCH(P151,P$1:P$108,0)&lt;62,"5th/6th Boys",MATCH(P151,P$1:P$108,0)&lt;81,"5th/6th Girls",MATCH(P151,P$1:P$108,0)&lt;100,"7th-9th Boys",MATCH(P151,P$1:P$108,0)&lt;109,"7th-9th Girls"))</f>
        <v/>
      </c>
      <c r="N151" s="152">
        <v>0.47916666666666669</v>
      </c>
      <c r="O151" s="153" t="s">
        <v>94</v>
      </c>
      <c r="P151" s="154" t="str">
        <f t="shared" si="121"/>
        <v>11:30 AM BALE</v>
      </c>
      <c r="Q151" s="151" t="str" cm="1">
        <f t="array" ref="Q151">IF(ISNA(_xlfn.IFS(MATCH(T151,T$1:T$108,0)&lt;24,"3rd/4th Boys",MATCH(T151,T$1:T$108,0)&lt;43,"3rd/4th Girls",MATCH(T151,T$1:T$108,0)&lt;62,"5th/6th Boys",MATCH(T151,T$1:T$108,0)&lt;81,"5th/6th Girls",MATCH(T151,T$1:T$108,0)&lt;100,"7th-9th Boys",MATCH(T151,T$1:T$108,0)&lt;109,"7th-9th Girls")),"",_xlfn.IFS(MATCH(T151,T$1:T$108,0)&lt;24,"3rd/4th Boys",MATCH(T151,T$1:T$108,0)&lt;43,"3rd/4th Girls",MATCH(T151,T$1:T$108,0)&lt;62,"5th/6th Boys",MATCH(T151,T$1:T$108,0)&lt;81,"5th/6th Girls",MATCH(T151,T$1:T$108,0)&lt;100,"7th-9th Boys",MATCH(T151,T$1:T$108,0)&lt;109,"7th-9th Girls"))</f>
        <v>3rd/4th Boys</v>
      </c>
      <c r="R151" s="152">
        <v>0.47916666666666669</v>
      </c>
      <c r="S151" s="153" t="s">
        <v>94</v>
      </c>
      <c r="T151" s="154" t="str">
        <f t="shared" si="122"/>
        <v>11:30 AM BALE</v>
      </c>
      <c r="U151" s="151" t="str" cm="1">
        <f t="array" ref="U151">IF(ISNA(_xlfn.IFS(MATCH(X151,X$1:X$108,0)&lt;24,"3rd/4th Boys",MATCH(X151,X$1:X$108,0)&lt;43,"3rd/4th Girls",MATCH(X151,X$1:X$108,0)&lt;62,"5th/6th Boys",MATCH(X151,X$1:X$108,0)&lt;81,"5th/6th Girls",MATCH(X151,X$1:X$108,0)&lt;100,"7th-9th Boys",MATCH(X151,X$1:X$108,0)&lt;109,"7th-9th Girls")),"",_xlfn.IFS(MATCH(X151,X$1:X$108,0)&lt;24,"3rd/4th Boys",MATCH(X151,X$1:X$108,0)&lt;43,"3rd/4th Girls",MATCH(X151,X$1:X$108,0)&lt;62,"5th/6th Boys",MATCH(X151,X$1:X$108,0)&lt;81,"5th/6th Girls",MATCH(X151,X$1:X$108,0)&lt;100,"7th-9th Boys",MATCH(X151,X$1:X$108,0)&lt;109,"7th-9th Girls"))</f>
        <v>3rd/4th Boys</v>
      </c>
      <c r="V151" s="152">
        <v>0.47916666666666669</v>
      </c>
      <c r="W151" s="153" t="s">
        <v>94</v>
      </c>
      <c r="X151" s="154" t="str">
        <f t="shared" si="123"/>
        <v>11:30 AM BALE</v>
      </c>
      <c r="Y151" s="151" t="str" cm="1">
        <f t="array" ref="Y151">IF(ISNA(_xlfn.IFS(MATCH(AB151,AB$1:AB$108,0)&lt;24,"3rd/4th Boys",MATCH(AB151,AB$1:AB$108,0)&lt;43,"3rd/4th Girls",MATCH(AB151,AB$1:AB$108,0)&lt;62,"5th/6th Boys",MATCH(AB151,AB$1:AB$108,0)&lt;81,"5th/6th Girls",MATCH(AB151,AB$1:AB$108,0)&lt;100,"7th-9th Boys",MATCH(AB151,AB$1:AB$108,0)&lt;109,"7th-9th Girls")),"",_xlfn.IFS(MATCH(AB151,AB$1:AB$108,0)&lt;24,"3rd/4th Boys",MATCH(AB151,AB$1:AB$108,0)&lt;43,"3rd/4th Girls",MATCH(AB151,AB$1:AB$108,0)&lt;62,"5th/6th Boys",MATCH(AB151,AB$1:AB$108,0)&lt;81,"5th/6th Girls",MATCH(AB151,AB$1:AB$108,0)&lt;100,"7th-9th Boys",MATCH(AB151,AB$1:AB$108,0)&lt;109,"7th-9th Girls"))</f>
        <v>3rd/4th Boys</v>
      </c>
      <c r="Z151" s="152">
        <v>0.47916666666666669</v>
      </c>
      <c r="AA151" s="153" t="s">
        <v>94</v>
      </c>
      <c r="AB151" s="154" t="str">
        <f t="shared" si="124"/>
        <v>11:30 AM BALE</v>
      </c>
      <c r="AC151" s="151" t="str" cm="1">
        <f t="array" ref="AC151">IF(ISNA(_xlfn.IFS(MATCH(AF151,AF$1:AF$108,0)&lt;24,"3rd/4th Boys",MATCH(AF151,AF$1:AF$108,0)&lt;43,"3rd/4th Girls",MATCH(AF151,AF$1:AF$108,0)&lt;62,"5th/6th Boys",MATCH(AF151,AF$1:AF$108,0)&lt;81,"5th/6th Girls",MATCH(AF151,AF$1:AF$108,0)&lt;100,"7th-9th Boys",MATCH(AF151,AF$1:AF$108,0)&lt;109,"7th-9th Girls")),"",_xlfn.IFS(MATCH(AF151,AF$1:AF$108,0)&lt;24,"3rd/4th Boys",MATCH(AF151,AF$1:AF$108,0)&lt;43,"3rd/4th Girls",MATCH(AF151,AF$1:AF$108,0)&lt;62,"5th/6th Boys",MATCH(AF151,AF$1:AF$108,0)&lt;81,"5th/6th Girls",MATCH(AF151,AF$1:AF$108,0)&lt;100,"7th-9th Boys",MATCH(AF151,AF$1:AF$108,0)&lt;109,"7th-9th Girls"))</f>
        <v/>
      </c>
      <c r="AD151" s="152">
        <v>0.47916666666666669</v>
      </c>
      <c r="AE151" s="153" t="s">
        <v>94</v>
      </c>
      <c r="AF151" s="155" t="str">
        <f t="shared" si="125"/>
        <v>11:30 AM BALE</v>
      </c>
    </row>
    <row r="152" spans="1:32" x14ac:dyDescent="0.3">
      <c r="A152" s="151" t="str" cm="1">
        <f t="array" ref="A152">IF(ISNA(_xlfn.IFS(MATCH(D152,D$1:D$108,0)&lt;24,"3rd/4th Boys",MATCH(D152,D$1:D$108,0)&lt;43,"3rd/4th Girls",MATCH(D152,D$1:D$108,0)&lt;62,"5th/6th Boys",MATCH(D152,D$1:D$108,0)&lt;81,"5th/6th Girls",MATCH(D152,D$1:D$108,0)&lt;100,"7th-9th Boys",MATCH(D152,D$1:D$108,0)&lt;109,"7th-9th Girls")),"",_xlfn.IFS(MATCH(D152,D$1:D$108,0)&lt;24,"3rd/4th Boys",MATCH(D152,D$1:D$108,0)&lt;43,"3rd/4th Girls",MATCH(D152,D$1:D$108,0)&lt;62,"5th/6th Boys",MATCH(D152,D$1:D$108,0)&lt;81,"5th/6th Girls",MATCH(D152,D$1:D$108,0)&lt;100,"7th-9th Boys",MATCH(D152,D$1:D$108,0)&lt;109,"7th-9th Girls"))</f>
        <v>3rd/4th Boys</v>
      </c>
      <c r="B152" s="152">
        <v>0.53125</v>
      </c>
      <c r="C152" s="153" t="s">
        <v>94</v>
      </c>
      <c r="D152" s="154" t="str">
        <f t="shared" si="118"/>
        <v>12:45 PM BALE</v>
      </c>
      <c r="E152" s="151" t="str" cm="1">
        <f t="array" ref="E152">IF(ISNA(_xlfn.IFS(MATCH(H152,H$1:H$108,0)&lt;24,"3rd/4th Boys",MATCH(H152,H$1:H$108,0)&lt;43,"3rd/4th Girls",MATCH(H152,H$1:H$108,0)&lt;62,"5th/6th Boys",MATCH(H152,H$1:H$108,0)&lt;81,"5th/6th Girls",MATCH(H152,H$1:H$108,0)&lt;100,"7th-9th Boys",MATCH(H152,H$1:H$108,0)&lt;109,"7th-9th Girls")),"",_xlfn.IFS(MATCH(H152,H$1:H$108,0)&lt;24,"3rd/4th Boys",MATCH(H152,H$1:H$108,0)&lt;43,"3rd/4th Girls",MATCH(H152,H$1:H$108,0)&lt;62,"5th/6th Boys",MATCH(H152,H$1:H$108,0)&lt;81,"5th/6th Girls",MATCH(H152,H$1:H$108,0)&lt;100,"7th-9th Boys",MATCH(H152,H$1:H$108,0)&lt;109,"7th-9th Girls"))</f>
        <v/>
      </c>
      <c r="F152" s="152">
        <v>0.53125</v>
      </c>
      <c r="G152" s="153" t="s">
        <v>94</v>
      </c>
      <c r="H152" s="154" t="str">
        <f t="shared" si="119"/>
        <v>12:45 PM BALE</v>
      </c>
      <c r="I152" s="151" t="str" cm="1">
        <f t="array" ref="I152">IF(ISNA(_xlfn.IFS(MATCH(L152,L$1:L$108,0)&lt;24,"3rd/4th Boys",MATCH(L152,L$1:L$108,0)&lt;43,"3rd/4th Girls",MATCH(L152,L$1:L$108,0)&lt;62,"5th/6th Boys",MATCH(L152,L$1:L$108,0)&lt;81,"5th/6th Girls",MATCH(L152,L$1:L$108,0)&lt;100,"7th-9th Boys",MATCH(L152,L$1:L$108,0)&lt;109,"7th-9th Girls")),"",_xlfn.IFS(MATCH(L152,L$1:L$108,0)&lt;24,"3rd/4th Boys",MATCH(L152,L$1:L$108,0)&lt;43,"3rd/4th Girls",MATCH(L152,L$1:L$108,0)&lt;62,"5th/6th Boys",MATCH(L152,L$1:L$108,0)&lt;81,"5th/6th Girls",MATCH(L152,L$1:L$108,0)&lt;100,"7th-9th Boys",MATCH(L152,L$1:L$108,0)&lt;109,"7th-9th Girls"))</f>
        <v/>
      </c>
      <c r="J152" s="152">
        <v>0.53125</v>
      </c>
      <c r="K152" s="153" t="s">
        <v>94</v>
      </c>
      <c r="L152" s="154" t="str">
        <f t="shared" si="120"/>
        <v>12:45 PM BALE</v>
      </c>
      <c r="M152" s="150" t="str" cm="1">
        <f t="array" ref="M152">IF(ISNA(_xlfn.IFS(MATCH(P152,P$1:P$108,0)&lt;24,"3rd/4th Boys",MATCH(P152,P$1:P$108,0)&lt;43,"3rd/4th Girls",MATCH(P152,P$1:P$108,0)&lt;62,"5th/6th Boys",MATCH(P152,P$1:P$108,0)&lt;81,"5th/6th Girls",MATCH(P152,P$1:P$108,0)&lt;100,"7th-9th Boys",MATCH(P152,P$1:P$108,0)&lt;109,"7th-9th Girls")),"",_xlfn.IFS(MATCH(P152,P$1:P$108,0)&lt;24,"3rd/4th Boys",MATCH(P152,P$1:P$108,0)&lt;43,"3rd/4th Girls",MATCH(P152,P$1:P$108,0)&lt;62,"5th/6th Boys",MATCH(P152,P$1:P$108,0)&lt;81,"5th/6th Girls",MATCH(P152,P$1:P$108,0)&lt;100,"7th-9th Boys",MATCH(P152,P$1:P$108,0)&lt;109,"7th-9th Girls"))</f>
        <v/>
      </c>
      <c r="N152" s="152">
        <v>0.53125</v>
      </c>
      <c r="O152" s="153" t="s">
        <v>94</v>
      </c>
      <c r="P152" s="154" t="str">
        <f t="shared" si="121"/>
        <v>12:45 PM BALE</v>
      </c>
      <c r="Q152" s="151" t="str" cm="1">
        <f t="array" ref="Q152">IF(ISNA(_xlfn.IFS(MATCH(T152,T$1:T$108,0)&lt;24,"3rd/4th Boys",MATCH(T152,T$1:T$108,0)&lt;43,"3rd/4th Girls",MATCH(T152,T$1:T$108,0)&lt;62,"5th/6th Boys",MATCH(T152,T$1:T$108,0)&lt;81,"5th/6th Girls",MATCH(T152,T$1:T$108,0)&lt;100,"7th-9th Boys",MATCH(T152,T$1:T$108,0)&lt;109,"7th-9th Girls")),"",_xlfn.IFS(MATCH(T152,T$1:T$108,0)&lt;24,"3rd/4th Boys",MATCH(T152,T$1:T$108,0)&lt;43,"3rd/4th Girls",MATCH(T152,T$1:T$108,0)&lt;62,"5th/6th Boys",MATCH(T152,T$1:T$108,0)&lt;81,"5th/6th Girls",MATCH(T152,T$1:T$108,0)&lt;100,"7th-9th Boys",MATCH(T152,T$1:T$108,0)&lt;109,"7th-9th Girls"))</f>
        <v>3rd/4th Boys</v>
      </c>
      <c r="R152" s="152">
        <v>0.53125</v>
      </c>
      <c r="S152" s="153" t="s">
        <v>94</v>
      </c>
      <c r="T152" s="154" t="str">
        <f t="shared" si="122"/>
        <v>12:45 PM BALE</v>
      </c>
      <c r="U152" s="151" t="str" cm="1">
        <f t="array" ref="U152">IF(ISNA(_xlfn.IFS(MATCH(X152,X$1:X$108,0)&lt;24,"3rd/4th Boys",MATCH(X152,X$1:X$108,0)&lt;43,"3rd/4th Girls",MATCH(X152,X$1:X$108,0)&lt;62,"5th/6th Boys",MATCH(X152,X$1:X$108,0)&lt;81,"5th/6th Girls",MATCH(X152,X$1:X$108,0)&lt;100,"7th-9th Boys",MATCH(X152,X$1:X$108,0)&lt;109,"7th-9th Girls")),"",_xlfn.IFS(MATCH(X152,X$1:X$108,0)&lt;24,"3rd/4th Boys",MATCH(X152,X$1:X$108,0)&lt;43,"3rd/4th Girls",MATCH(X152,X$1:X$108,0)&lt;62,"5th/6th Boys",MATCH(X152,X$1:X$108,0)&lt;81,"5th/6th Girls",MATCH(X152,X$1:X$108,0)&lt;100,"7th-9th Boys",MATCH(X152,X$1:X$108,0)&lt;109,"7th-9th Girls"))</f>
        <v>3rd/4th Boys</v>
      </c>
      <c r="V152" s="152">
        <v>0.53125</v>
      </c>
      <c r="W152" s="153" t="s">
        <v>94</v>
      </c>
      <c r="X152" s="154" t="str">
        <f t="shared" si="123"/>
        <v>12:45 PM BALE</v>
      </c>
      <c r="Y152" s="151" t="str" cm="1">
        <f t="array" ref="Y152">IF(ISNA(_xlfn.IFS(MATCH(AB152,AB$1:AB$108,0)&lt;24,"3rd/4th Boys",MATCH(AB152,AB$1:AB$108,0)&lt;43,"3rd/4th Girls",MATCH(AB152,AB$1:AB$108,0)&lt;62,"5th/6th Boys",MATCH(AB152,AB$1:AB$108,0)&lt;81,"5th/6th Girls",MATCH(AB152,AB$1:AB$108,0)&lt;100,"7th-9th Boys",MATCH(AB152,AB$1:AB$108,0)&lt;109,"7th-9th Girls")),"",_xlfn.IFS(MATCH(AB152,AB$1:AB$108,0)&lt;24,"3rd/4th Boys",MATCH(AB152,AB$1:AB$108,0)&lt;43,"3rd/4th Girls",MATCH(AB152,AB$1:AB$108,0)&lt;62,"5th/6th Boys",MATCH(AB152,AB$1:AB$108,0)&lt;81,"5th/6th Girls",MATCH(AB152,AB$1:AB$108,0)&lt;100,"7th-9th Boys",MATCH(AB152,AB$1:AB$108,0)&lt;109,"7th-9th Girls"))</f>
        <v>3rd/4th Boys</v>
      </c>
      <c r="Z152" s="152">
        <v>0.53125</v>
      </c>
      <c r="AA152" s="153" t="s">
        <v>94</v>
      </c>
      <c r="AB152" s="154" t="str">
        <f t="shared" si="124"/>
        <v>12:45 PM BALE</v>
      </c>
      <c r="AC152" s="151" t="str" cm="1">
        <f t="array" ref="AC152">IF(ISNA(_xlfn.IFS(MATCH(AF152,AF$1:AF$108,0)&lt;24,"3rd/4th Boys",MATCH(AF152,AF$1:AF$108,0)&lt;43,"3rd/4th Girls",MATCH(AF152,AF$1:AF$108,0)&lt;62,"5th/6th Boys",MATCH(AF152,AF$1:AF$108,0)&lt;81,"5th/6th Girls",MATCH(AF152,AF$1:AF$108,0)&lt;100,"7th-9th Boys",MATCH(AF152,AF$1:AF$108,0)&lt;109,"7th-9th Girls")),"",_xlfn.IFS(MATCH(AF152,AF$1:AF$108,0)&lt;24,"3rd/4th Boys",MATCH(AF152,AF$1:AF$108,0)&lt;43,"3rd/4th Girls",MATCH(AF152,AF$1:AF$108,0)&lt;62,"5th/6th Boys",MATCH(AF152,AF$1:AF$108,0)&lt;81,"5th/6th Girls",MATCH(AF152,AF$1:AF$108,0)&lt;100,"7th-9th Boys",MATCH(AF152,AF$1:AF$108,0)&lt;109,"7th-9th Girls"))</f>
        <v/>
      </c>
      <c r="AD152" s="152">
        <v>0.53125</v>
      </c>
      <c r="AE152" s="153" t="s">
        <v>94</v>
      </c>
      <c r="AF152" s="155" t="str">
        <f t="shared" si="125"/>
        <v>12:45 PM BALE</v>
      </c>
    </row>
    <row r="153" spans="1:32" x14ac:dyDescent="0.3">
      <c r="A153" s="151" t="str" cm="1">
        <f t="array" ref="A153">IF(ISNA(_xlfn.IFS(MATCH(D153,D$1:D$108,0)&lt;24,"3rd/4th Boys",MATCH(D153,D$1:D$108,0)&lt;43,"3rd/4th Girls",MATCH(D153,D$1:D$108,0)&lt;62,"5th/6th Boys",MATCH(D153,D$1:D$108,0)&lt;81,"5th/6th Girls",MATCH(D153,D$1:D$108,0)&lt;100,"7th-9th Boys",MATCH(D153,D$1:D$108,0)&lt;109,"7th-9th Girls")),"",_xlfn.IFS(MATCH(D153,D$1:D$108,0)&lt;24,"3rd/4th Boys",MATCH(D153,D$1:D$108,0)&lt;43,"3rd/4th Girls",MATCH(D153,D$1:D$108,0)&lt;62,"5th/6th Boys",MATCH(D153,D$1:D$108,0)&lt;81,"5th/6th Girls",MATCH(D153,D$1:D$108,0)&lt;100,"7th-9th Boys",MATCH(D153,D$1:D$108,0)&lt;109,"7th-9th Girls"))</f>
        <v>3rd/4th Boys</v>
      </c>
      <c r="B153" s="152">
        <v>0.58333333333333337</v>
      </c>
      <c r="C153" s="153" t="s">
        <v>94</v>
      </c>
      <c r="D153" s="154" t="str">
        <f t="shared" si="118"/>
        <v>2:00 PM BALE</v>
      </c>
      <c r="E153" s="151" t="str" cm="1">
        <f t="array" ref="E153">IF(ISNA(_xlfn.IFS(MATCH(H153,H$1:H$108,0)&lt;24,"3rd/4th Boys",MATCH(H153,H$1:H$108,0)&lt;43,"3rd/4th Girls",MATCH(H153,H$1:H$108,0)&lt;62,"5th/6th Boys",MATCH(H153,H$1:H$108,0)&lt;81,"5th/6th Girls",MATCH(H153,H$1:H$108,0)&lt;100,"7th-9th Boys",MATCH(H153,H$1:H$108,0)&lt;109,"7th-9th Girls")),"",_xlfn.IFS(MATCH(H153,H$1:H$108,0)&lt;24,"3rd/4th Boys",MATCH(H153,H$1:H$108,0)&lt;43,"3rd/4th Girls",MATCH(H153,H$1:H$108,0)&lt;62,"5th/6th Boys",MATCH(H153,H$1:H$108,0)&lt;81,"5th/6th Girls",MATCH(H153,H$1:H$108,0)&lt;100,"7th-9th Boys",MATCH(H153,H$1:H$108,0)&lt;109,"7th-9th Girls"))</f>
        <v/>
      </c>
      <c r="F153" s="152">
        <v>0.58333333333333337</v>
      </c>
      <c r="G153" s="153" t="s">
        <v>94</v>
      </c>
      <c r="H153" s="154" t="str">
        <f t="shared" si="119"/>
        <v>2:00 PM BALE</v>
      </c>
      <c r="I153" s="151" t="str" cm="1">
        <f t="array" ref="I153">IF(ISNA(_xlfn.IFS(MATCH(L153,L$1:L$108,0)&lt;24,"3rd/4th Boys",MATCH(L153,L$1:L$108,0)&lt;43,"3rd/4th Girls",MATCH(L153,L$1:L$108,0)&lt;62,"5th/6th Boys",MATCH(L153,L$1:L$108,0)&lt;81,"5th/6th Girls",MATCH(L153,L$1:L$108,0)&lt;100,"7th-9th Boys",MATCH(L153,L$1:L$108,0)&lt;109,"7th-9th Girls")),"",_xlfn.IFS(MATCH(L153,L$1:L$108,0)&lt;24,"3rd/4th Boys",MATCH(L153,L$1:L$108,0)&lt;43,"3rd/4th Girls",MATCH(L153,L$1:L$108,0)&lt;62,"5th/6th Boys",MATCH(L153,L$1:L$108,0)&lt;81,"5th/6th Girls",MATCH(L153,L$1:L$108,0)&lt;100,"7th-9th Boys",MATCH(L153,L$1:L$108,0)&lt;109,"7th-9th Girls"))</f>
        <v/>
      </c>
      <c r="J153" s="152">
        <v>0.58333333333333337</v>
      </c>
      <c r="K153" s="153" t="s">
        <v>94</v>
      </c>
      <c r="L153" s="154" t="str">
        <f t="shared" si="120"/>
        <v>2:00 PM BALE</v>
      </c>
      <c r="M153" s="150" t="str" cm="1">
        <f t="array" ref="M153">IF(ISNA(_xlfn.IFS(MATCH(P153,P$1:P$108,0)&lt;24,"3rd/4th Boys",MATCH(P153,P$1:P$108,0)&lt;43,"3rd/4th Girls",MATCH(P153,P$1:P$108,0)&lt;62,"5th/6th Boys",MATCH(P153,P$1:P$108,0)&lt;81,"5th/6th Girls",MATCH(P153,P$1:P$108,0)&lt;100,"7th-9th Boys",MATCH(P153,P$1:P$108,0)&lt;109,"7th-9th Girls")),"",_xlfn.IFS(MATCH(P153,P$1:P$108,0)&lt;24,"3rd/4th Boys",MATCH(P153,P$1:P$108,0)&lt;43,"3rd/4th Girls",MATCH(P153,P$1:P$108,0)&lt;62,"5th/6th Boys",MATCH(P153,P$1:P$108,0)&lt;81,"5th/6th Girls",MATCH(P153,P$1:P$108,0)&lt;100,"7th-9th Boys",MATCH(P153,P$1:P$108,0)&lt;109,"7th-9th Girls"))</f>
        <v/>
      </c>
      <c r="N153" s="152">
        <v>0.58333333333333337</v>
      </c>
      <c r="O153" s="153" t="s">
        <v>94</v>
      </c>
      <c r="P153" s="154" t="str">
        <f t="shared" si="121"/>
        <v>2:00 PM BALE</v>
      </c>
      <c r="Q153" s="151" t="str" cm="1">
        <f t="array" ref="Q153">IF(ISNA(_xlfn.IFS(MATCH(T153,T$1:T$108,0)&lt;24,"3rd/4th Boys",MATCH(T153,T$1:T$108,0)&lt;43,"3rd/4th Girls",MATCH(T153,T$1:T$108,0)&lt;62,"5th/6th Boys",MATCH(T153,T$1:T$108,0)&lt;81,"5th/6th Girls",MATCH(T153,T$1:T$108,0)&lt;100,"7th-9th Boys",MATCH(T153,T$1:T$108,0)&lt;109,"7th-9th Girls")),"",_xlfn.IFS(MATCH(T153,T$1:T$108,0)&lt;24,"3rd/4th Boys",MATCH(T153,T$1:T$108,0)&lt;43,"3rd/4th Girls",MATCH(T153,T$1:T$108,0)&lt;62,"5th/6th Boys",MATCH(T153,T$1:T$108,0)&lt;81,"5th/6th Girls",MATCH(T153,T$1:T$108,0)&lt;100,"7th-9th Boys",MATCH(T153,T$1:T$108,0)&lt;109,"7th-9th Girls"))</f>
        <v/>
      </c>
      <c r="R153" s="152">
        <v>0.58333333333333337</v>
      </c>
      <c r="S153" s="153" t="s">
        <v>94</v>
      </c>
      <c r="T153" s="154" t="str">
        <f t="shared" si="122"/>
        <v>2:00 PM BALE</v>
      </c>
      <c r="U153" s="151" t="str" cm="1">
        <f t="array" ref="U153">IF(ISNA(_xlfn.IFS(MATCH(X153,X$1:X$108,0)&lt;24,"3rd/4th Boys",MATCH(X153,X$1:X$108,0)&lt;43,"3rd/4th Girls",MATCH(X153,X$1:X$108,0)&lt;62,"5th/6th Boys",MATCH(X153,X$1:X$108,0)&lt;81,"5th/6th Girls",MATCH(X153,X$1:X$108,0)&lt;100,"7th-9th Boys",MATCH(X153,X$1:X$108,0)&lt;109,"7th-9th Girls")),"",_xlfn.IFS(MATCH(X153,X$1:X$108,0)&lt;24,"3rd/4th Boys",MATCH(X153,X$1:X$108,0)&lt;43,"3rd/4th Girls",MATCH(X153,X$1:X$108,0)&lt;62,"5th/6th Boys",MATCH(X153,X$1:X$108,0)&lt;81,"5th/6th Girls",MATCH(X153,X$1:X$108,0)&lt;100,"7th-9th Boys",MATCH(X153,X$1:X$108,0)&lt;109,"7th-9th Girls"))</f>
        <v>3rd/4th Boys</v>
      </c>
      <c r="V153" s="152">
        <v>0.58333333333333337</v>
      </c>
      <c r="W153" s="153" t="s">
        <v>94</v>
      </c>
      <c r="X153" s="154" t="str">
        <f t="shared" si="123"/>
        <v>2:00 PM BALE</v>
      </c>
      <c r="Y153" s="151" t="str" cm="1">
        <f t="array" ref="Y153">IF(ISNA(_xlfn.IFS(MATCH(AB153,AB$1:AB$108,0)&lt;24,"3rd/4th Boys",MATCH(AB153,AB$1:AB$108,0)&lt;43,"3rd/4th Girls",MATCH(AB153,AB$1:AB$108,0)&lt;62,"5th/6th Boys",MATCH(AB153,AB$1:AB$108,0)&lt;81,"5th/6th Girls",MATCH(AB153,AB$1:AB$108,0)&lt;100,"7th-9th Boys",MATCH(AB153,AB$1:AB$108,0)&lt;109,"7th-9th Girls")),"",_xlfn.IFS(MATCH(AB153,AB$1:AB$108,0)&lt;24,"3rd/4th Boys",MATCH(AB153,AB$1:AB$108,0)&lt;43,"3rd/4th Girls",MATCH(AB153,AB$1:AB$108,0)&lt;62,"5th/6th Boys",MATCH(AB153,AB$1:AB$108,0)&lt;81,"5th/6th Girls",MATCH(AB153,AB$1:AB$108,0)&lt;100,"7th-9th Boys",MATCH(AB153,AB$1:AB$108,0)&lt;109,"7th-9th Girls"))</f>
        <v/>
      </c>
      <c r="Z153" s="152">
        <v>0.58333333333333337</v>
      </c>
      <c r="AA153" s="153" t="s">
        <v>94</v>
      </c>
      <c r="AB153" s="154" t="str">
        <f t="shared" si="124"/>
        <v>2:00 PM BALE</v>
      </c>
      <c r="AC153" s="151" t="str" cm="1">
        <f t="array" ref="AC153">IF(ISNA(_xlfn.IFS(MATCH(AF153,AF$1:AF$108,0)&lt;24,"3rd/4th Boys",MATCH(AF153,AF$1:AF$108,0)&lt;43,"3rd/4th Girls",MATCH(AF153,AF$1:AF$108,0)&lt;62,"5th/6th Boys",MATCH(AF153,AF$1:AF$108,0)&lt;81,"5th/6th Girls",MATCH(AF153,AF$1:AF$108,0)&lt;100,"7th-9th Boys",MATCH(AF153,AF$1:AF$108,0)&lt;109,"7th-9th Girls")),"",_xlfn.IFS(MATCH(AF153,AF$1:AF$108,0)&lt;24,"3rd/4th Boys",MATCH(AF153,AF$1:AF$108,0)&lt;43,"3rd/4th Girls",MATCH(AF153,AF$1:AF$108,0)&lt;62,"5th/6th Boys",MATCH(AF153,AF$1:AF$108,0)&lt;81,"5th/6th Girls",MATCH(AF153,AF$1:AF$108,0)&lt;100,"7th-9th Boys",MATCH(AF153,AF$1:AF$108,0)&lt;109,"7th-9th Girls"))</f>
        <v/>
      </c>
      <c r="AD153" s="152">
        <v>0.58333333333333337</v>
      </c>
      <c r="AE153" s="153" t="s">
        <v>94</v>
      </c>
      <c r="AF153" s="155" t="str">
        <f t="shared" si="125"/>
        <v>2:00 PM BALE</v>
      </c>
    </row>
    <row r="154" spans="1:32" x14ac:dyDescent="0.3">
      <c r="A154" s="151" t="str" cm="1">
        <f t="array" ref="A154">IF(ISNA(_xlfn.IFS(MATCH(D154,D$1:D$108,0)&lt;24,"3rd/4th Boys",MATCH(D154,D$1:D$108,0)&lt;43,"3rd/4th Girls",MATCH(D154,D$1:D$108,0)&lt;62,"5th/6th Boys",MATCH(D154,D$1:D$108,0)&lt;81,"5th/6th Girls",MATCH(D154,D$1:D$108,0)&lt;100,"7th-9th Boys",MATCH(D154,D$1:D$108,0)&lt;109,"7th-9th Girls")),"",_xlfn.IFS(MATCH(D154,D$1:D$108,0)&lt;24,"3rd/4th Boys",MATCH(D154,D$1:D$108,0)&lt;43,"3rd/4th Girls",MATCH(D154,D$1:D$108,0)&lt;62,"5th/6th Boys",MATCH(D154,D$1:D$108,0)&lt;81,"5th/6th Girls",MATCH(D154,D$1:D$108,0)&lt;100,"7th-9th Boys",MATCH(D154,D$1:D$108,0)&lt;109,"7th-9th Girls"))</f>
        <v>3rd/4th Boys</v>
      </c>
      <c r="B154" s="152">
        <v>0.63541666666666663</v>
      </c>
      <c r="C154" s="153" t="s">
        <v>94</v>
      </c>
      <c r="D154" s="154" t="str">
        <f t="shared" si="118"/>
        <v>3:15 PM BALE</v>
      </c>
      <c r="E154" s="151" t="str" cm="1">
        <f t="array" ref="E154">IF(ISNA(_xlfn.IFS(MATCH(H154,H$1:H$108,0)&lt;24,"3rd/4th Boys",MATCH(H154,H$1:H$108,0)&lt;43,"3rd/4th Girls",MATCH(H154,H$1:H$108,0)&lt;62,"5th/6th Boys",MATCH(H154,H$1:H$108,0)&lt;81,"5th/6th Girls",MATCH(H154,H$1:H$108,0)&lt;100,"7th-9th Boys",MATCH(H154,H$1:H$108,0)&lt;109,"7th-9th Girls")),"",_xlfn.IFS(MATCH(H154,H$1:H$108,0)&lt;24,"3rd/4th Boys",MATCH(H154,H$1:H$108,0)&lt;43,"3rd/4th Girls",MATCH(H154,H$1:H$108,0)&lt;62,"5th/6th Boys",MATCH(H154,H$1:H$108,0)&lt;81,"5th/6th Girls",MATCH(H154,H$1:H$108,0)&lt;100,"7th-9th Boys",MATCH(H154,H$1:H$108,0)&lt;109,"7th-9th Girls"))</f>
        <v/>
      </c>
      <c r="F154" s="152">
        <v>0.63541666666666663</v>
      </c>
      <c r="G154" s="153" t="s">
        <v>94</v>
      </c>
      <c r="H154" s="154" t="str">
        <f t="shared" si="119"/>
        <v>3:15 PM BALE</v>
      </c>
      <c r="I154" s="151" t="str" cm="1">
        <f t="array" ref="I154">IF(ISNA(_xlfn.IFS(MATCH(L154,L$1:L$108,0)&lt;24,"3rd/4th Boys",MATCH(L154,L$1:L$108,0)&lt;43,"3rd/4th Girls",MATCH(L154,L$1:L$108,0)&lt;62,"5th/6th Boys",MATCH(L154,L$1:L$108,0)&lt;81,"5th/6th Girls",MATCH(L154,L$1:L$108,0)&lt;100,"7th-9th Boys",MATCH(L154,L$1:L$108,0)&lt;109,"7th-9th Girls")),"",_xlfn.IFS(MATCH(L154,L$1:L$108,0)&lt;24,"3rd/4th Boys",MATCH(L154,L$1:L$108,0)&lt;43,"3rd/4th Girls",MATCH(L154,L$1:L$108,0)&lt;62,"5th/6th Boys",MATCH(L154,L$1:L$108,0)&lt;81,"5th/6th Girls",MATCH(L154,L$1:L$108,0)&lt;100,"7th-9th Boys",MATCH(L154,L$1:L$108,0)&lt;109,"7th-9th Girls"))</f>
        <v/>
      </c>
      <c r="J154" s="152">
        <v>0.63541666666666663</v>
      </c>
      <c r="K154" s="153" t="s">
        <v>94</v>
      </c>
      <c r="L154" s="154" t="str">
        <f t="shared" si="120"/>
        <v>3:15 PM BALE</v>
      </c>
      <c r="M154" s="150" t="str" cm="1">
        <f t="array" ref="M154">IF(ISNA(_xlfn.IFS(MATCH(P154,P$1:P$108,0)&lt;24,"3rd/4th Boys",MATCH(P154,P$1:P$108,0)&lt;43,"3rd/4th Girls",MATCH(P154,P$1:P$108,0)&lt;62,"5th/6th Boys",MATCH(P154,P$1:P$108,0)&lt;81,"5th/6th Girls",MATCH(P154,P$1:P$108,0)&lt;100,"7th-9th Boys",MATCH(P154,P$1:P$108,0)&lt;109,"7th-9th Girls")),"",_xlfn.IFS(MATCH(P154,P$1:P$108,0)&lt;24,"3rd/4th Boys",MATCH(P154,P$1:P$108,0)&lt;43,"3rd/4th Girls",MATCH(P154,P$1:P$108,0)&lt;62,"5th/6th Boys",MATCH(P154,P$1:P$108,0)&lt;81,"5th/6th Girls",MATCH(P154,P$1:P$108,0)&lt;100,"7th-9th Boys",MATCH(P154,P$1:P$108,0)&lt;109,"7th-9th Girls"))</f>
        <v/>
      </c>
      <c r="N154" s="152">
        <v>0.63541666666666663</v>
      </c>
      <c r="O154" s="153" t="s">
        <v>94</v>
      </c>
      <c r="P154" s="154" t="str">
        <f t="shared" si="121"/>
        <v>3:15 PM BALE</v>
      </c>
      <c r="Q154" s="151" t="str" cm="1">
        <f t="array" ref="Q154">IF(ISNA(_xlfn.IFS(MATCH(T154,T$1:T$108,0)&lt;24,"3rd/4th Boys",MATCH(T154,T$1:T$108,0)&lt;43,"3rd/4th Girls",MATCH(T154,T$1:T$108,0)&lt;62,"5th/6th Boys",MATCH(T154,T$1:T$108,0)&lt;81,"5th/6th Girls",MATCH(T154,T$1:T$108,0)&lt;100,"7th-9th Boys",MATCH(T154,T$1:T$108,0)&lt;109,"7th-9th Girls")),"",_xlfn.IFS(MATCH(T154,T$1:T$108,0)&lt;24,"3rd/4th Boys",MATCH(T154,T$1:T$108,0)&lt;43,"3rd/4th Girls",MATCH(T154,T$1:T$108,0)&lt;62,"5th/6th Boys",MATCH(T154,T$1:T$108,0)&lt;81,"5th/6th Girls",MATCH(T154,T$1:T$108,0)&lt;100,"7th-9th Boys",MATCH(T154,T$1:T$108,0)&lt;109,"7th-9th Girls"))</f>
        <v/>
      </c>
      <c r="R154" s="152">
        <v>0.63541666666666663</v>
      </c>
      <c r="S154" s="153" t="s">
        <v>94</v>
      </c>
      <c r="T154" s="154" t="str">
        <f t="shared" si="122"/>
        <v>3:15 PM BALE</v>
      </c>
      <c r="U154" s="151" t="str" cm="1">
        <f t="array" ref="U154">IF(ISNA(_xlfn.IFS(MATCH(X154,X$1:X$108,0)&lt;24,"3rd/4th Boys",MATCH(X154,X$1:X$108,0)&lt;43,"3rd/4th Girls",MATCH(X154,X$1:X$108,0)&lt;62,"5th/6th Boys",MATCH(X154,X$1:X$108,0)&lt;81,"5th/6th Girls",MATCH(X154,X$1:X$108,0)&lt;100,"7th-9th Boys",MATCH(X154,X$1:X$108,0)&lt;109,"7th-9th Girls")),"",_xlfn.IFS(MATCH(X154,X$1:X$108,0)&lt;24,"3rd/4th Boys",MATCH(X154,X$1:X$108,0)&lt;43,"3rd/4th Girls",MATCH(X154,X$1:X$108,0)&lt;62,"5th/6th Boys",MATCH(X154,X$1:X$108,0)&lt;81,"5th/6th Girls",MATCH(X154,X$1:X$108,0)&lt;100,"7th-9th Boys",MATCH(X154,X$1:X$108,0)&lt;109,"7th-9th Girls"))</f>
        <v/>
      </c>
      <c r="V154" s="152">
        <v>0.63541666666666663</v>
      </c>
      <c r="W154" s="153" t="s">
        <v>94</v>
      </c>
      <c r="X154" s="154" t="str">
        <f t="shared" si="123"/>
        <v>3:15 PM BALE</v>
      </c>
      <c r="Y154" s="151" t="str" cm="1">
        <f t="array" ref="Y154">IF(ISNA(_xlfn.IFS(MATCH(AB154,AB$1:AB$108,0)&lt;24,"3rd/4th Boys",MATCH(AB154,AB$1:AB$108,0)&lt;43,"3rd/4th Girls",MATCH(AB154,AB$1:AB$108,0)&lt;62,"5th/6th Boys",MATCH(AB154,AB$1:AB$108,0)&lt;81,"5th/6th Girls",MATCH(AB154,AB$1:AB$108,0)&lt;100,"7th-9th Boys",MATCH(AB154,AB$1:AB$108,0)&lt;109,"7th-9th Girls")),"",_xlfn.IFS(MATCH(AB154,AB$1:AB$108,0)&lt;24,"3rd/4th Boys",MATCH(AB154,AB$1:AB$108,0)&lt;43,"3rd/4th Girls",MATCH(AB154,AB$1:AB$108,0)&lt;62,"5th/6th Boys",MATCH(AB154,AB$1:AB$108,0)&lt;81,"5th/6th Girls",MATCH(AB154,AB$1:AB$108,0)&lt;100,"7th-9th Boys",MATCH(AB154,AB$1:AB$108,0)&lt;109,"7th-9th Girls"))</f>
        <v/>
      </c>
      <c r="Z154" s="152">
        <v>0.63541666666666663</v>
      </c>
      <c r="AA154" s="153" t="s">
        <v>94</v>
      </c>
      <c r="AB154" s="154" t="str">
        <f t="shared" si="124"/>
        <v>3:15 PM BALE</v>
      </c>
      <c r="AC154" s="151" t="str" cm="1">
        <f t="array" ref="AC154">IF(ISNA(_xlfn.IFS(MATCH(AF154,AF$1:AF$108,0)&lt;24,"3rd/4th Boys",MATCH(AF154,AF$1:AF$108,0)&lt;43,"3rd/4th Girls",MATCH(AF154,AF$1:AF$108,0)&lt;62,"5th/6th Boys",MATCH(AF154,AF$1:AF$108,0)&lt;81,"5th/6th Girls",MATCH(AF154,AF$1:AF$108,0)&lt;100,"7th-9th Boys",MATCH(AF154,AF$1:AF$108,0)&lt;109,"7th-9th Girls")),"",_xlfn.IFS(MATCH(AF154,AF$1:AF$108,0)&lt;24,"3rd/4th Boys",MATCH(AF154,AF$1:AF$108,0)&lt;43,"3rd/4th Girls",MATCH(AF154,AF$1:AF$108,0)&lt;62,"5th/6th Boys",MATCH(AF154,AF$1:AF$108,0)&lt;81,"5th/6th Girls",MATCH(AF154,AF$1:AF$108,0)&lt;100,"7th-9th Boys",MATCH(AF154,AF$1:AF$108,0)&lt;109,"7th-9th Girls"))</f>
        <v/>
      </c>
      <c r="AD154" s="152">
        <v>0.63541666666666663</v>
      </c>
      <c r="AE154" s="153" t="s">
        <v>94</v>
      </c>
      <c r="AF154" s="155" t="str">
        <f t="shared" si="125"/>
        <v>3:15 PM BALE</v>
      </c>
    </row>
    <row r="155" spans="1:32" x14ac:dyDescent="0.3">
      <c r="A155" s="151" t="str" cm="1">
        <f t="array" ref="A155">IF(ISNA(_xlfn.IFS(MATCH(D155,D$1:D$108,0)&lt;24,"3rd/4th Boys",MATCH(D155,D$1:D$108,0)&lt;43,"3rd/4th Girls",MATCH(D155,D$1:D$108,0)&lt;62,"5th/6th Boys",MATCH(D155,D$1:D$108,0)&lt;81,"5th/6th Girls",MATCH(D155,D$1:D$108,0)&lt;100,"7th-9th Boys",MATCH(D155,D$1:D$108,0)&lt;109,"7th-9th Girls")),"",_xlfn.IFS(MATCH(D155,D$1:D$108,0)&lt;24,"3rd/4th Boys",MATCH(D155,D$1:D$108,0)&lt;43,"3rd/4th Girls",MATCH(D155,D$1:D$108,0)&lt;62,"5th/6th Boys",MATCH(D155,D$1:D$108,0)&lt;81,"5th/6th Girls",MATCH(D155,D$1:D$108,0)&lt;100,"7th-9th Boys",MATCH(D155,D$1:D$108,0)&lt;109,"7th-9th Girls"))</f>
        <v>5th/6th Girls</v>
      </c>
      <c r="B155" s="152">
        <v>0.5625</v>
      </c>
      <c r="C155" s="153" t="s">
        <v>73</v>
      </c>
      <c r="D155" s="154" t="str">
        <f t="shared" si="83"/>
        <v>1:30 PM HPES</v>
      </c>
      <c r="E155" s="150" t="str" cm="1">
        <f t="array" ref="E155">IF(ISNA(_xlfn.IFS(MATCH(H155,H$1:H$108,0)&lt;24,"3rd/4th Boys",MATCH(H155,H$1:H$108,0)&lt;43,"3rd/4th Girls",MATCH(H155,H$1:H$108,0)&lt;62,"5th/6th Boys",MATCH(H155,H$1:H$108,0)&lt;81,"5th/6th Girls",MATCH(H155,H$1:H$108,0)&lt;100,"7th-9th Boys",MATCH(H155,H$1:H$108,0)&lt;109,"7th-9th Girls")),"",_xlfn.IFS(MATCH(H155,H$1:H$108,0)&lt;24,"3rd/4th Boys",MATCH(H155,H$1:H$108,0)&lt;43,"3rd/4th Girls",MATCH(H155,H$1:H$108,0)&lt;62,"5th/6th Boys",MATCH(H155,H$1:H$108,0)&lt;81,"5th/6th Girls",MATCH(H155,H$1:H$108,0)&lt;100,"7th-9th Boys",MATCH(H155,H$1:H$108,0)&lt;109,"7th-9th Girls"))</f>
        <v/>
      </c>
      <c r="F155" s="152">
        <v>0.5625</v>
      </c>
      <c r="G155" s="153" t="s">
        <v>73</v>
      </c>
      <c r="H155" s="154" t="str">
        <f t="shared" si="90"/>
        <v>1:30 PM HPES</v>
      </c>
      <c r="I155" s="150" t="str" cm="1">
        <f t="array" ref="I155">IF(ISNA(_xlfn.IFS(MATCH(L155,L$1:L$108,0)&lt;24,"3rd/4th Boys",MATCH(L155,L$1:L$108,0)&lt;43,"3rd/4th Girls",MATCH(L155,L$1:L$108,0)&lt;62,"5th/6th Boys",MATCH(L155,L$1:L$108,0)&lt;81,"5th/6th Girls",MATCH(L155,L$1:L$108,0)&lt;100,"7th-9th Boys",MATCH(L155,L$1:L$108,0)&lt;109,"7th-9th Girls")),"",_xlfn.IFS(MATCH(L155,L$1:L$108,0)&lt;24,"3rd/4th Boys",MATCH(L155,L$1:L$108,0)&lt;43,"3rd/4th Girls",MATCH(L155,L$1:L$108,0)&lt;62,"5th/6th Boys",MATCH(L155,L$1:L$108,0)&lt;81,"5th/6th Girls",MATCH(L155,L$1:L$108,0)&lt;100,"7th-9th Boys",MATCH(L155,L$1:L$108,0)&lt;109,"7th-9th Girls"))</f>
        <v/>
      </c>
      <c r="J155" s="152">
        <v>0.5625</v>
      </c>
      <c r="K155" s="153" t="s">
        <v>73</v>
      </c>
      <c r="L155" s="154" t="str">
        <f t="shared" si="84"/>
        <v>1:30 PM HPES</v>
      </c>
      <c r="M155" s="150" t="str" cm="1">
        <f t="array" ref="M155">IF(ISNA(_xlfn.IFS(MATCH(P155,P$1:P$108,0)&lt;24,"3rd/4th Boys",MATCH(P155,P$1:P$108,0)&lt;43,"3rd/4th Girls",MATCH(P155,P$1:P$108,0)&lt;62,"5th/6th Boys",MATCH(P155,P$1:P$108,0)&lt;81,"5th/6th Girls",MATCH(P155,P$1:P$108,0)&lt;100,"7th-9th Boys",MATCH(P155,P$1:P$108,0)&lt;109,"7th-9th Girls")),"",_xlfn.IFS(MATCH(P155,P$1:P$108,0)&lt;24,"3rd/4th Boys",MATCH(P155,P$1:P$108,0)&lt;43,"3rd/4th Girls",MATCH(P155,P$1:P$108,0)&lt;62,"5th/6th Boys",MATCH(P155,P$1:P$108,0)&lt;81,"5th/6th Girls",MATCH(P155,P$1:P$108,0)&lt;100,"7th-9th Boys",MATCH(P155,P$1:P$108,0)&lt;109,"7th-9th Girls"))</f>
        <v/>
      </c>
      <c r="N155" s="152">
        <v>0.5625</v>
      </c>
      <c r="O155" s="153" t="s">
        <v>73</v>
      </c>
      <c r="P155" s="154" t="str">
        <f t="shared" si="85"/>
        <v>1:30 PM HPES</v>
      </c>
      <c r="Q155" s="150" t="str" cm="1">
        <f t="array" ref="Q155">IF(ISNA(_xlfn.IFS(MATCH(T155,T$1:T$108,0)&lt;24,"3rd/4th Boys",MATCH(T155,T$1:T$108,0)&lt;43,"3rd/4th Girls",MATCH(T155,T$1:T$108,0)&lt;62,"5th/6th Boys",MATCH(T155,T$1:T$108,0)&lt;81,"5th/6th Girls",MATCH(T155,T$1:T$108,0)&lt;100,"7th-9th Boys",MATCH(T155,T$1:T$108,0)&lt;109,"7th-9th Girls")),"",_xlfn.IFS(MATCH(T155,T$1:T$108,0)&lt;24,"3rd/4th Boys",MATCH(T155,T$1:T$108,0)&lt;43,"3rd/4th Girls",MATCH(T155,T$1:T$108,0)&lt;62,"5th/6th Boys",MATCH(T155,T$1:T$108,0)&lt;81,"5th/6th Girls",MATCH(T155,T$1:T$108,0)&lt;100,"7th-9th Boys",MATCH(T155,T$1:T$108,0)&lt;109,"7th-9th Girls"))</f>
        <v/>
      </c>
      <c r="R155" s="152">
        <v>0.5625</v>
      </c>
      <c r="S155" s="153" t="s">
        <v>73</v>
      </c>
      <c r="T155" s="154" t="str">
        <f t="shared" si="86"/>
        <v>1:30 PM HPES</v>
      </c>
      <c r="U155" s="150" t="str" cm="1">
        <f t="array" ref="U155">IF(ISNA(_xlfn.IFS(MATCH(X155,X$1:X$108,0)&lt;24,"3rd/4th Boys",MATCH(X155,X$1:X$108,0)&lt;43,"3rd/4th Girls",MATCH(X155,X$1:X$108,0)&lt;62,"5th/6th Boys",MATCH(X155,X$1:X$108,0)&lt;81,"5th/6th Girls",MATCH(X155,X$1:X$108,0)&lt;100,"7th-9th Boys",MATCH(X155,X$1:X$108,0)&lt;109,"7th-9th Girls")),"",_xlfn.IFS(MATCH(X155,X$1:X$108,0)&lt;24,"3rd/4th Boys",MATCH(X155,X$1:X$108,0)&lt;43,"3rd/4th Girls",MATCH(X155,X$1:X$108,0)&lt;62,"5th/6th Boys",MATCH(X155,X$1:X$108,0)&lt;81,"5th/6th Girls",MATCH(X155,X$1:X$108,0)&lt;100,"7th-9th Boys",MATCH(X155,X$1:X$108,0)&lt;109,"7th-9th Girls"))</f>
        <v/>
      </c>
      <c r="V155" s="152">
        <v>0.5625</v>
      </c>
      <c r="W155" s="153" t="s">
        <v>73</v>
      </c>
      <c r="X155" s="154" t="str">
        <f t="shared" si="87"/>
        <v>1:30 PM HPES</v>
      </c>
      <c r="Y155" s="150" t="str" cm="1">
        <f t="array" ref="Y155">IF(ISNA(_xlfn.IFS(MATCH(AB155,AB$1:AB$108,0)&lt;24,"3rd/4th Boys",MATCH(AB155,AB$1:AB$108,0)&lt;43,"3rd/4th Girls",MATCH(AB155,AB$1:AB$108,0)&lt;62,"5th/6th Boys",MATCH(AB155,AB$1:AB$108,0)&lt;81,"5th/6th Girls",MATCH(AB155,AB$1:AB$108,0)&lt;100,"7th-9th Boys",MATCH(AB155,AB$1:AB$108,0)&lt;109,"7th-9th Girls")),"",_xlfn.IFS(MATCH(AB155,AB$1:AB$108,0)&lt;24,"3rd/4th Boys",MATCH(AB155,AB$1:AB$108,0)&lt;43,"3rd/4th Girls",MATCH(AB155,AB$1:AB$108,0)&lt;62,"5th/6th Boys",MATCH(AB155,AB$1:AB$108,0)&lt;81,"5th/6th Girls",MATCH(AB155,AB$1:AB$108,0)&lt;100,"7th-9th Boys",MATCH(AB155,AB$1:AB$108,0)&lt;109,"7th-9th Girls"))</f>
        <v/>
      </c>
      <c r="Z155" s="152">
        <v>0.5625</v>
      </c>
      <c r="AA155" s="153" t="s">
        <v>73</v>
      </c>
      <c r="AB155" s="154" t="str">
        <f t="shared" si="88"/>
        <v>1:30 PM HPES</v>
      </c>
      <c r="AC155" s="150" t="str" cm="1">
        <f t="array" ref="AC155">IF(ISNA(_xlfn.IFS(MATCH(AF155,AF$1:AF$108,0)&lt;24,"3rd/4th Boys",MATCH(AF155,AF$1:AF$108,0)&lt;43,"3rd/4th Girls",MATCH(AF155,AF$1:AF$108,0)&lt;62,"5th/6th Boys",MATCH(AF155,AF$1:AF$108,0)&lt;81,"5th/6th Girls",MATCH(AF155,AF$1:AF$108,0)&lt;100,"7th-9th Boys",MATCH(AF155,AF$1:AF$108,0)&lt;109,"7th-9th Girls")),"",_xlfn.IFS(MATCH(AF155,AF$1:AF$108,0)&lt;24,"3rd/4th Boys",MATCH(AF155,AF$1:AF$108,0)&lt;43,"3rd/4th Girls",MATCH(AF155,AF$1:AF$108,0)&lt;62,"5th/6th Boys",MATCH(AF155,AF$1:AF$108,0)&lt;81,"5th/6th Girls",MATCH(AF155,AF$1:AF$108,0)&lt;100,"7th-9th Boys",MATCH(AF155,AF$1:AF$108,0)&lt;109,"7th-9th Girls"))</f>
        <v/>
      </c>
      <c r="AD155" s="152">
        <v>0.5625</v>
      </c>
      <c r="AE155" s="153" t="s">
        <v>73</v>
      </c>
      <c r="AF155" s="155" t="str">
        <f t="shared" si="89"/>
        <v>1:30 PM HPES</v>
      </c>
    </row>
    <row r="156" spans="1:32" x14ac:dyDescent="0.3">
      <c r="A156" s="151" t="str" cm="1">
        <f t="array" ref="A156">IF(ISNA(_xlfn.IFS(MATCH(D156,D$1:D$108,0)&lt;24,"3rd/4th Boys",MATCH(D156,D$1:D$108,0)&lt;43,"3rd/4th Girls",MATCH(D156,D$1:D$108,0)&lt;62,"5th/6th Boys",MATCH(D156,D$1:D$108,0)&lt;81,"5th/6th Girls",MATCH(D156,D$1:D$108,0)&lt;100,"7th-9th Boys",MATCH(D156,D$1:D$108,0)&lt;109,"7th-9th Girls")),"",_xlfn.IFS(MATCH(D156,D$1:D$108,0)&lt;24,"3rd/4th Boys",MATCH(D156,D$1:D$108,0)&lt;43,"3rd/4th Girls",MATCH(D156,D$1:D$108,0)&lt;62,"5th/6th Boys",MATCH(D156,D$1:D$108,0)&lt;81,"5th/6th Girls",MATCH(D156,D$1:D$108,0)&lt;100,"7th-9th Boys",MATCH(D156,D$1:D$108,0)&lt;109,"7th-9th Girls"))</f>
        <v>5th/6th Girls</v>
      </c>
      <c r="B156" s="152">
        <v>0.61458333333333337</v>
      </c>
      <c r="C156" s="153" t="s">
        <v>73</v>
      </c>
      <c r="D156" s="154" t="str">
        <f t="shared" si="83"/>
        <v>2:45 PM HPES</v>
      </c>
      <c r="E156" s="150" t="str" cm="1">
        <f t="array" ref="E156">IF(ISNA(_xlfn.IFS(MATCH(H156,H$1:H$108,0)&lt;24,"3rd/4th Boys",MATCH(H156,H$1:H$108,0)&lt;43,"3rd/4th Girls",MATCH(H156,H$1:H$108,0)&lt;62,"5th/6th Boys",MATCH(H156,H$1:H$108,0)&lt;81,"5th/6th Girls",MATCH(H156,H$1:H$108,0)&lt;100,"7th-9th Boys",MATCH(H156,H$1:H$108,0)&lt;109,"7th-9th Girls")),"",_xlfn.IFS(MATCH(H156,H$1:H$108,0)&lt;24,"3rd/4th Boys",MATCH(H156,H$1:H$108,0)&lt;43,"3rd/4th Girls",MATCH(H156,H$1:H$108,0)&lt;62,"5th/6th Boys",MATCH(H156,H$1:H$108,0)&lt;81,"5th/6th Girls",MATCH(H156,H$1:H$108,0)&lt;100,"7th-9th Boys",MATCH(H156,H$1:H$108,0)&lt;109,"7th-9th Girls"))</f>
        <v/>
      </c>
      <c r="F156" s="152">
        <v>0.61458333333333337</v>
      </c>
      <c r="G156" s="153" t="s">
        <v>73</v>
      </c>
      <c r="H156" s="154" t="str">
        <f t="shared" si="90"/>
        <v>2:45 PM HPES</v>
      </c>
      <c r="I156" s="150" t="str" cm="1">
        <f t="array" ref="I156">IF(ISNA(_xlfn.IFS(MATCH(L156,L$1:L$108,0)&lt;24,"3rd/4th Boys",MATCH(L156,L$1:L$108,0)&lt;43,"3rd/4th Girls",MATCH(L156,L$1:L$108,0)&lt;62,"5th/6th Boys",MATCH(L156,L$1:L$108,0)&lt;81,"5th/6th Girls",MATCH(L156,L$1:L$108,0)&lt;100,"7th-9th Boys",MATCH(L156,L$1:L$108,0)&lt;109,"7th-9th Girls")),"",_xlfn.IFS(MATCH(L156,L$1:L$108,0)&lt;24,"3rd/4th Boys",MATCH(L156,L$1:L$108,0)&lt;43,"3rd/4th Girls",MATCH(L156,L$1:L$108,0)&lt;62,"5th/6th Boys",MATCH(L156,L$1:L$108,0)&lt;81,"5th/6th Girls",MATCH(L156,L$1:L$108,0)&lt;100,"7th-9th Boys",MATCH(L156,L$1:L$108,0)&lt;109,"7th-9th Girls"))</f>
        <v/>
      </c>
      <c r="J156" s="152">
        <v>0.61458333333333337</v>
      </c>
      <c r="K156" s="153" t="s">
        <v>73</v>
      </c>
      <c r="L156" s="154" t="str">
        <f t="shared" si="84"/>
        <v>2:45 PM HPES</v>
      </c>
      <c r="M156" s="150" t="str" cm="1">
        <f t="array" ref="M156">IF(ISNA(_xlfn.IFS(MATCH(P156,P$1:P$108,0)&lt;24,"3rd/4th Boys",MATCH(P156,P$1:P$108,0)&lt;43,"3rd/4th Girls",MATCH(P156,P$1:P$108,0)&lt;62,"5th/6th Boys",MATCH(P156,P$1:P$108,0)&lt;81,"5th/6th Girls",MATCH(P156,P$1:P$108,0)&lt;100,"7th-9th Boys",MATCH(P156,P$1:P$108,0)&lt;109,"7th-9th Girls")),"",_xlfn.IFS(MATCH(P156,P$1:P$108,0)&lt;24,"3rd/4th Boys",MATCH(P156,P$1:P$108,0)&lt;43,"3rd/4th Girls",MATCH(P156,P$1:P$108,0)&lt;62,"5th/6th Boys",MATCH(P156,P$1:P$108,0)&lt;81,"5th/6th Girls",MATCH(P156,P$1:P$108,0)&lt;100,"7th-9th Boys",MATCH(P156,P$1:P$108,0)&lt;109,"7th-9th Girls"))</f>
        <v/>
      </c>
      <c r="N156" s="152">
        <v>0.61458333333333337</v>
      </c>
      <c r="O156" s="153" t="s">
        <v>73</v>
      </c>
      <c r="P156" s="154" t="str">
        <f t="shared" si="85"/>
        <v>2:45 PM HPES</v>
      </c>
      <c r="Q156" s="150" t="str" cm="1">
        <f t="array" ref="Q156">IF(ISNA(_xlfn.IFS(MATCH(T156,T$1:T$108,0)&lt;24,"3rd/4th Boys",MATCH(T156,T$1:T$108,0)&lt;43,"3rd/4th Girls",MATCH(T156,T$1:T$108,0)&lt;62,"5th/6th Boys",MATCH(T156,T$1:T$108,0)&lt;81,"5th/6th Girls",MATCH(T156,T$1:T$108,0)&lt;100,"7th-9th Boys",MATCH(T156,T$1:T$108,0)&lt;109,"7th-9th Girls")),"",_xlfn.IFS(MATCH(T156,T$1:T$108,0)&lt;24,"3rd/4th Boys",MATCH(T156,T$1:T$108,0)&lt;43,"3rd/4th Girls",MATCH(T156,T$1:T$108,0)&lt;62,"5th/6th Boys",MATCH(T156,T$1:T$108,0)&lt;81,"5th/6th Girls",MATCH(T156,T$1:T$108,0)&lt;100,"7th-9th Boys",MATCH(T156,T$1:T$108,0)&lt;109,"7th-9th Girls"))</f>
        <v/>
      </c>
      <c r="R156" s="152">
        <v>0.61458333333333337</v>
      </c>
      <c r="S156" s="153" t="s">
        <v>73</v>
      </c>
      <c r="T156" s="154" t="str">
        <f t="shared" si="86"/>
        <v>2:45 PM HPES</v>
      </c>
      <c r="U156" s="150" t="str" cm="1">
        <f t="array" ref="U156">IF(ISNA(_xlfn.IFS(MATCH(X156,X$1:X$108,0)&lt;24,"3rd/4th Boys",MATCH(X156,X$1:X$108,0)&lt;43,"3rd/4th Girls",MATCH(X156,X$1:X$108,0)&lt;62,"5th/6th Boys",MATCH(X156,X$1:X$108,0)&lt;81,"5th/6th Girls",MATCH(X156,X$1:X$108,0)&lt;100,"7th-9th Boys",MATCH(X156,X$1:X$108,0)&lt;109,"7th-9th Girls")),"",_xlfn.IFS(MATCH(X156,X$1:X$108,0)&lt;24,"3rd/4th Boys",MATCH(X156,X$1:X$108,0)&lt;43,"3rd/4th Girls",MATCH(X156,X$1:X$108,0)&lt;62,"5th/6th Boys",MATCH(X156,X$1:X$108,0)&lt;81,"5th/6th Girls",MATCH(X156,X$1:X$108,0)&lt;100,"7th-9th Boys",MATCH(X156,X$1:X$108,0)&lt;109,"7th-9th Girls"))</f>
        <v/>
      </c>
      <c r="V156" s="152">
        <v>0.61458333333333337</v>
      </c>
      <c r="W156" s="153" t="s">
        <v>73</v>
      </c>
      <c r="X156" s="154" t="str">
        <f t="shared" si="87"/>
        <v>2:45 PM HPES</v>
      </c>
      <c r="Y156" s="150" t="str" cm="1">
        <f t="array" ref="Y156">IF(ISNA(_xlfn.IFS(MATCH(AB156,AB$1:AB$108,0)&lt;24,"3rd/4th Boys",MATCH(AB156,AB$1:AB$108,0)&lt;43,"3rd/4th Girls",MATCH(AB156,AB$1:AB$108,0)&lt;62,"5th/6th Boys",MATCH(AB156,AB$1:AB$108,0)&lt;81,"5th/6th Girls",MATCH(AB156,AB$1:AB$108,0)&lt;100,"7th-9th Boys",MATCH(AB156,AB$1:AB$108,0)&lt;109,"7th-9th Girls")),"",_xlfn.IFS(MATCH(AB156,AB$1:AB$108,0)&lt;24,"3rd/4th Boys",MATCH(AB156,AB$1:AB$108,0)&lt;43,"3rd/4th Girls",MATCH(AB156,AB$1:AB$108,0)&lt;62,"5th/6th Boys",MATCH(AB156,AB$1:AB$108,0)&lt;81,"5th/6th Girls",MATCH(AB156,AB$1:AB$108,0)&lt;100,"7th-9th Boys",MATCH(AB156,AB$1:AB$108,0)&lt;109,"7th-9th Girls"))</f>
        <v/>
      </c>
      <c r="Z156" s="152">
        <v>0.61458333333333337</v>
      </c>
      <c r="AA156" s="153" t="s">
        <v>73</v>
      </c>
      <c r="AB156" s="154" t="str">
        <f t="shared" si="88"/>
        <v>2:45 PM HPES</v>
      </c>
      <c r="AC156" s="150" t="str" cm="1">
        <f t="array" ref="AC156">IF(ISNA(_xlfn.IFS(MATCH(AF156,AF$1:AF$108,0)&lt;24,"3rd/4th Boys",MATCH(AF156,AF$1:AF$108,0)&lt;43,"3rd/4th Girls",MATCH(AF156,AF$1:AF$108,0)&lt;62,"5th/6th Boys",MATCH(AF156,AF$1:AF$108,0)&lt;81,"5th/6th Girls",MATCH(AF156,AF$1:AF$108,0)&lt;100,"7th-9th Boys",MATCH(AF156,AF$1:AF$108,0)&lt;109,"7th-9th Girls")),"",_xlfn.IFS(MATCH(AF156,AF$1:AF$108,0)&lt;24,"3rd/4th Boys",MATCH(AF156,AF$1:AF$108,0)&lt;43,"3rd/4th Girls",MATCH(AF156,AF$1:AF$108,0)&lt;62,"5th/6th Boys",MATCH(AF156,AF$1:AF$108,0)&lt;81,"5th/6th Girls",MATCH(AF156,AF$1:AF$108,0)&lt;100,"7th-9th Boys",MATCH(AF156,AF$1:AF$108,0)&lt;109,"7th-9th Girls"))</f>
        <v/>
      </c>
      <c r="AD156" s="152">
        <v>0.61458333333333337</v>
      </c>
      <c r="AE156" s="153" t="s">
        <v>73</v>
      </c>
      <c r="AF156" s="155" t="str">
        <f t="shared" si="89"/>
        <v>2:45 PM HPES</v>
      </c>
    </row>
    <row r="157" spans="1:32" x14ac:dyDescent="0.3">
      <c r="A157" s="150" t="str" cm="1">
        <f t="array" ref="A157">IF(ISNA(_xlfn.IFS(MATCH(D157,D$1:D$108,0)&lt;24,"3rd/4th Boys",MATCH(D157,D$1:D$108,0)&lt;43,"3rd/4th Girls",MATCH(D157,D$1:D$108,0)&lt;62,"5th/6th Boys",MATCH(D157,D$1:D$108,0)&lt;81,"5th/6th Girls",MATCH(D157,D$1:D$108,0)&lt;100,"7th-9th Boys",MATCH(D157,D$1:D$108,0)&lt;109,"7th-9th Girls")),"",_xlfn.IFS(MATCH(D157,D$1:D$108,0)&lt;24,"3rd/4th Boys",MATCH(D157,D$1:D$108,0)&lt;43,"3rd/4th Girls",MATCH(D157,D$1:D$108,0)&lt;62,"5th/6th Boys",MATCH(D157,D$1:D$108,0)&lt;81,"5th/6th Girls",MATCH(D157,D$1:D$108,0)&lt;100,"7th-9th Boys",MATCH(D157,D$1:D$108,0)&lt;109,"7th-9th Girls"))</f>
        <v/>
      </c>
      <c r="B157" s="152">
        <v>0.35416666666666669</v>
      </c>
      <c r="C157" s="153" t="s">
        <v>79</v>
      </c>
      <c r="D157" s="154" t="str">
        <f t="shared" si="83"/>
        <v>8:30 AM MMS</v>
      </c>
      <c r="E157" s="151" t="str" cm="1">
        <f t="array" ref="E157">IF(ISNA(_xlfn.IFS(MATCH(H157,H$1:H$108,0)&lt;24,"3rd/4th Boys",MATCH(H157,H$1:H$108,0)&lt;43,"3rd/4th Girls",MATCH(H157,H$1:H$108,0)&lt;62,"5th/6th Boys",MATCH(H157,H$1:H$108,0)&lt;81,"5th/6th Girls",MATCH(H157,H$1:H$108,0)&lt;100,"7th-9th Boys",MATCH(H157,H$1:H$108,0)&lt;109,"7th-9th Girls")),"",_xlfn.IFS(MATCH(H157,H$1:H$108,0)&lt;24,"3rd/4th Boys",MATCH(H157,H$1:H$108,0)&lt;43,"3rd/4th Girls",MATCH(H157,H$1:H$108,0)&lt;62,"5th/6th Boys",MATCH(H157,H$1:H$108,0)&lt;81,"5th/6th Girls",MATCH(H157,H$1:H$108,0)&lt;100,"7th-9th Boys",MATCH(H157,H$1:H$108,0)&lt;109,"7th-9th Girls"))</f>
        <v>7th-9th Boys</v>
      </c>
      <c r="F157" s="152">
        <v>0.35416666666666669</v>
      </c>
      <c r="G157" s="153" t="s">
        <v>79</v>
      </c>
      <c r="H157" s="154" t="str">
        <f t="shared" si="90"/>
        <v>8:30 AM MMS</v>
      </c>
      <c r="I157" s="151" t="str" cm="1">
        <f t="array" ref="I157">IF(ISNA(_xlfn.IFS(MATCH(L157,L$1:L$108,0)&lt;24,"3rd/4th Boys",MATCH(L157,L$1:L$108,0)&lt;43,"3rd/4th Girls",MATCH(L157,L$1:L$108,0)&lt;62,"5th/6th Boys",MATCH(L157,L$1:L$108,0)&lt;81,"5th/6th Girls",MATCH(L157,L$1:L$108,0)&lt;100,"7th-9th Boys",MATCH(L157,L$1:L$108,0)&lt;109,"7th-9th Girls")),"",_xlfn.IFS(MATCH(L157,L$1:L$108,0)&lt;24,"3rd/4th Boys",MATCH(L157,L$1:L$108,0)&lt;43,"3rd/4th Girls",MATCH(L157,L$1:L$108,0)&lt;62,"5th/6th Boys",MATCH(L157,L$1:L$108,0)&lt;81,"5th/6th Girls",MATCH(L157,L$1:L$108,0)&lt;100,"7th-9th Boys",MATCH(L157,L$1:L$108,0)&lt;109,"7th-9th Girls"))</f>
        <v>7th-9th Boys</v>
      </c>
      <c r="J157" s="152">
        <v>0.35416666666666669</v>
      </c>
      <c r="K157" s="153" t="s">
        <v>79</v>
      </c>
      <c r="L157" s="154" t="str">
        <f t="shared" si="84"/>
        <v>8:30 AM MMS</v>
      </c>
      <c r="M157" s="150" t="str" cm="1">
        <f t="array" ref="M157">IF(ISNA(_xlfn.IFS(MATCH(P157,P$1:P$108,0)&lt;24,"3rd/4th Boys",MATCH(P157,P$1:P$108,0)&lt;43,"3rd/4th Girls",MATCH(P157,P$1:P$108,0)&lt;62,"5th/6th Boys",MATCH(P157,P$1:P$108,0)&lt;81,"5th/6th Girls",MATCH(P157,P$1:P$108,0)&lt;100,"7th-9th Boys",MATCH(P157,P$1:P$108,0)&lt;109,"7th-9th Girls")),"",_xlfn.IFS(MATCH(P157,P$1:P$108,0)&lt;24,"3rd/4th Boys",MATCH(P157,P$1:P$108,0)&lt;43,"3rd/4th Girls",MATCH(P157,P$1:P$108,0)&lt;62,"5th/6th Boys",MATCH(P157,P$1:P$108,0)&lt;81,"5th/6th Girls",MATCH(P157,P$1:P$108,0)&lt;100,"7th-9th Boys",MATCH(P157,P$1:P$108,0)&lt;109,"7th-9th Girls"))</f>
        <v/>
      </c>
      <c r="N157" s="152">
        <v>0.35416666666666669</v>
      </c>
      <c r="O157" s="153" t="s">
        <v>79</v>
      </c>
      <c r="P157" s="154" t="str">
        <f t="shared" si="85"/>
        <v>8:30 AM MMS</v>
      </c>
      <c r="Q157" s="151" t="str" cm="1">
        <f t="array" ref="Q157">IF(ISNA(_xlfn.IFS(MATCH(T157,T$1:T$108,0)&lt;24,"3rd/4th Boys",MATCH(T157,T$1:T$108,0)&lt;43,"3rd/4th Girls",MATCH(T157,T$1:T$108,0)&lt;62,"5th/6th Boys",MATCH(T157,T$1:T$108,0)&lt;81,"5th/6th Girls",MATCH(T157,T$1:T$108,0)&lt;100,"7th-9th Boys",MATCH(T157,T$1:T$108,0)&lt;109,"7th-9th Girls")),"",_xlfn.IFS(MATCH(T157,T$1:T$108,0)&lt;24,"3rd/4th Boys",MATCH(T157,T$1:T$108,0)&lt;43,"3rd/4th Girls",MATCH(T157,T$1:T$108,0)&lt;62,"5th/6th Boys",MATCH(T157,T$1:T$108,0)&lt;81,"5th/6th Girls",MATCH(T157,T$1:T$108,0)&lt;100,"7th-9th Boys",MATCH(T157,T$1:T$108,0)&lt;109,"7th-9th Girls"))</f>
        <v>7th-9th Boys</v>
      </c>
      <c r="R157" s="152">
        <v>0.35416666666666669</v>
      </c>
      <c r="S157" s="153" t="s">
        <v>79</v>
      </c>
      <c r="T157" s="154" t="str">
        <f t="shared" si="86"/>
        <v>8:30 AM MMS</v>
      </c>
      <c r="U157" s="151" t="str" cm="1">
        <f t="array" ref="U157">IF(ISNA(_xlfn.IFS(MATCH(X157,X$1:X$108,0)&lt;24,"3rd/4th Boys",MATCH(X157,X$1:X$108,0)&lt;43,"3rd/4th Girls",MATCH(X157,X$1:X$108,0)&lt;62,"5th/6th Boys",MATCH(X157,X$1:X$108,0)&lt;81,"5th/6th Girls",MATCH(X157,X$1:X$108,0)&lt;100,"7th-9th Boys",MATCH(X157,X$1:X$108,0)&lt;109,"7th-9th Girls")),"",_xlfn.IFS(MATCH(X157,X$1:X$108,0)&lt;24,"3rd/4th Boys",MATCH(X157,X$1:X$108,0)&lt;43,"3rd/4th Girls",MATCH(X157,X$1:X$108,0)&lt;62,"5th/6th Boys",MATCH(X157,X$1:X$108,0)&lt;81,"5th/6th Girls",MATCH(X157,X$1:X$108,0)&lt;100,"7th-9th Boys",MATCH(X157,X$1:X$108,0)&lt;109,"7th-9th Girls"))</f>
        <v>7th-9th Boys</v>
      </c>
      <c r="V157" s="152">
        <v>0.35416666666666669</v>
      </c>
      <c r="W157" s="153" t="s">
        <v>79</v>
      </c>
      <c r="X157" s="154" t="str">
        <f t="shared" si="87"/>
        <v>8:30 AM MMS</v>
      </c>
      <c r="Y157" s="151" t="str" cm="1">
        <f t="array" ref="Y157">IF(ISNA(_xlfn.IFS(MATCH(AB157,AB$1:AB$108,0)&lt;24,"3rd/4th Boys",MATCH(AB157,AB$1:AB$108,0)&lt;43,"3rd/4th Girls",MATCH(AB157,AB$1:AB$108,0)&lt;62,"5th/6th Boys",MATCH(AB157,AB$1:AB$108,0)&lt;81,"5th/6th Girls",MATCH(AB157,AB$1:AB$108,0)&lt;100,"7th-9th Boys",MATCH(AB157,AB$1:AB$108,0)&lt;109,"7th-9th Girls")),"",_xlfn.IFS(MATCH(AB157,AB$1:AB$108,0)&lt;24,"3rd/4th Boys",MATCH(AB157,AB$1:AB$108,0)&lt;43,"3rd/4th Girls",MATCH(AB157,AB$1:AB$108,0)&lt;62,"5th/6th Boys",MATCH(AB157,AB$1:AB$108,0)&lt;81,"5th/6th Girls",MATCH(AB157,AB$1:AB$108,0)&lt;100,"7th-9th Boys",MATCH(AB157,AB$1:AB$108,0)&lt;109,"7th-9th Girls"))</f>
        <v>7th-9th Boys</v>
      </c>
      <c r="Z157" s="152">
        <v>0.35416666666666669</v>
      </c>
      <c r="AA157" s="153" t="s">
        <v>79</v>
      </c>
      <c r="AB157" s="154" t="str">
        <f t="shared" si="88"/>
        <v>8:30 AM MMS</v>
      </c>
      <c r="AC157" s="151" t="str" cm="1">
        <f t="array" ref="AC157">IF(ISNA(_xlfn.IFS(MATCH(AF157,AF$1:AF$108,0)&lt;24,"3rd/4th Boys",MATCH(AF157,AF$1:AF$108,0)&lt;43,"3rd/4th Girls",MATCH(AF157,AF$1:AF$108,0)&lt;62,"5th/6th Boys",MATCH(AF157,AF$1:AF$108,0)&lt;81,"5th/6th Girls",MATCH(AF157,AF$1:AF$108,0)&lt;100,"7th-9th Boys",MATCH(AF157,AF$1:AF$108,0)&lt;109,"7th-9th Girls")),"",_xlfn.IFS(MATCH(AF157,AF$1:AF$108,0)&lt;24,"3rd/4th Boys",MATCH(AF157,AF$1:AF$108,0)&lt;43,"3rd/4th Girls",MATCH(AF157,AF$1:AF$108,0)&lt;62,"5th/6th Boys",MATCH(AF157,AF$1:AF$108,0)&lt;81,"5th/6th Girls",MATCH(AF157,AF$1:AF$108,0)&lt;100,"7th-9th Boys",MATCH(AF157,AF$1:AF$108,0)&lt;109,"7th-9th Girls"))</f>
        <v/>
      </c>
      <c r="AD157" s="152">
        <v>0.35416666666666669</v>
      </c>
      <c r="AE157" s="153" t="s">
        <v>79</v>
      </c>
      <c r="AF157" s="155" t="str">
        <f t="shared" si="89"/>
        <v>8:30 AM MMS</v>
      </c>
    </row>
    <row r="158" spans="1:32" x14ac:dyDescent="0.3">
      <c r="A158" s="150" t="str" cm="1">
        <f t="array" ref="A158">IF(ISNA(_xlfn.IFS(MATCH(D158,D$1:D$108,0)&lt;24,"3rd/4th Boys",MATCH(D158,D$1:D$108,0)&lt;43,"3rd/4th Girls",MATCH(D158,D$1:D$108,0)&lt;62,"5th/6th Boys",MATCH(D158,D$1:D$108,0)&lt;81,"5th/6th Girls",MATCH(D158,D$1:D$108,0)&lt;100,"7th-9th Boys",MATCH(D158,D$1:D$108,0)&lt;109,"7th-9th Girls")),"",_xlfn.IFS(MATCH(D158,D$1:D$108,0)&lt;24,"3rd/4th Boys",MATCH(D158,D$1:D$108,0)&lt;43,"3rd/4th Girls",MATCH(D158,D$1:D$108,0)&lt;62,"5th/6th Boys",MATCH(D158,D$1:D$108,0)&lt;81,"5th/6th Girls",MATCH(D158,D$1:D$108,0)&lt;100,"7th-9th Boys",MATCH(D158,D$1:D$108,0)&lt;109,"7th-9th Girls"))</f>
        <v/>
      </c>
      <c r="B158" s="152">
        <v>0.40625</v>
      </c>
      <c r="C158" s="153" t="s">
        <v>79</v>
      </c>
      <c r="D158" s="154" t="str">
        <f t="shared" si="83"/>
        <v>9:45 AM MMS</v>
      </c>
      <c r="E158" s="151" t="str" cm="1">
        <f t="array" ref="E158">IF(ISNA(_xlfn.IFS(MATCH(H158,H$1:H$108,0)&lt;24,"3rd/4th Boys",MATCH(H158,H$1:H$108,0)&lt;43,"3rd/4th Girls",MATCH(H158,H$1:H$108,0)&lt;62,"5th/6th Boys",MATCH(H158,H$1:H$108,0)&lt;81,"5th/6th Girls",MATCH(H158,H$1:H$108,0)&lt;100,"7th-9th Boys",MATCH(H158,H$1:H$108,0)&lt;109,"7th-9th Girls")),"",_xlfn.IFS(MATCH(H158,H$1:H$108,0)&lt;24,"3rd/4th Boys",MATCH(H158,H$1:H$108,0)&lt;43,"3rd/4th Girls",MATCH(H158,H$1:H$108,0)&lt;62,"5th/6th Boys",MATCH(H158,H$1:H$108,0)&lt;81,"5th/6th Girls",MATCH(H158,H$1:H$108,0)&lt;100,"7th-9th Boys",MATCH(H158,H$1:H$108,0)&lt;109,"7th-9th Girls"))</f>
        <v>7th-9th Boys</v>
      </c>
      <c r="F158" s="152">
        <v>0.40625</v>
      </c>
      <c r="G158" s="153" t="s">
        <v>79</v>
      </c>
      <c r="H158" s="154" t="str">
        <f t="shared" si="90"/>
        <v>9:45 AM MMS</v>
      </c>
      <c r="I158" s="151" t="str" cm="1">
        <f t="array" ref="I158">IF(ISNA(_xlfn.IFS(MATCH(L158,L$1:L$108,0)&lt;24,"3rd/4th Boys",MATCH(L158,L$1:L$108,0)&lt;43,"3rd/4th Girls",MATCH(L158,L$1:L$108,0)&lt;62,"5th/6th Boys",MATCH(L158,L$1:L$108,0)&lt;81,"5th/6th Girls",MATCH(L158,L$1:L$108,0)&lt;100,"7th-9th Boys",MATCH(L158,L$1:L$108,0)&lt;109,"7th-9th Girls")),"",_xlfn.IFS(MATCH(L158,L$1:L$108,0)&lt;24,"3rd/4th Boys",MATCH(L158,L$1:L$108,0)&lt;43,"3rd/4th Girls",MATCH(L158,L$1:L$108,0)&lt;62,"5th/6th Boys",MATCH(L158,L$1:L$108,0)&lt;81,"5th/6th Girls",MATCH(L158,L$1:L$108,0)&lt;100,"7th-9th Boys",MATCH(L158,L$1:L$108,0)&lt;109,"7th-9th Girls"))</f>
        <v>5th/6th Boys</v>
      </c>
      <c r="J158" s="152">
        <v>0.40625</v>
      </c>
      <c r="K158" s="153" t="s">
        <v>79</v>
      </c>
      <c r="L158" s="154" t="str">
        <f t="shared" si="84"/>
        <v>9:45 AM MMS</v>
      </c>
      <c r="M158" s="150" t="str" cm="1">
        <f t="array" ref="M158">IF(ISNA(_xlfn.IFS(MATCH(P158,P$1:P$108,0)&lt;24,"3rd/4th Boys",MATCH(P158,P$1:P$108,0)&lt;43,"3rd/4th Girls",MATCH(P158,P$1:P$108,0)&lt;62,"5th/6th Boys",MATCH(P158,P$1:P$108,0)&lt;81,"5th/6th Girls",MATCH(P158,P$1:P$108,0)&lt;100,"7th-9th Boys",MATCH(P158,P$1:P$108,0)&lt;109,"7th-9th Girls")),"",_xlfn.IFS(MATCH(P158,P$1:P$108,0)&lt;24,"3rd/4th Boys",MATCH(P158,P$1:P$108,0)&lt;43,"3rd/4th Girls",MATCH(P158,P$1:P$108,0)&lt;62,"5th/6th Boys",MATCH(P158,P$1:P$108,0)&lt;81,"5th/6th Girls",MATCH(P158,P$1:P$108,0)&lt;100,"7th-9th Boys",MATCH(P158,P$1:P$108,0)&lt;109,"7th-9th Girls"))</f>
        <v/>
      </c>
      <c r="N158" s="152">
        <v>0.40625</v>
      </c>
      <c r="O158" s="153" t="s">
        <v>79</v>
      </c>
      <c r="P158" s="154" t="str">
        <f t="shared" si="85"/>
        <v>9:45 AM MMS</v>
      </c>
      <c r="Q158" s="151" t="str" cm="1">
        <f t="array" ref="Q158">IF(ISNA(_xlfn.IFS(MATCH(T158,T$1:T$108,0)&lt;24,"3rd/4th Boys",MATCH(T158,T$1:T$108,0)&lt;43,"3rd/4th Girls",MATCH(T158,T$1:T$108,0)&lt;62,"5th/6th Boys",MATCH(T158,T$1:T$108,0)&lt;81,"5th/6th Girls",MATCH(T158,T$1:T$108,0)&lt;100,"7th-9th Boys",MATCH(T158,T$1:T$108,0)&lt;109,"7th-9th Girls")),"",_xlfn.IFS(MATCH(T158,T$1:T$108,0)&lt;24,"3rd/4th Boys",MATCH(T158,T$1:T$108,0)&lt;43,"3rd/4th Girls",MATCH(T158,T$1:T$108,0)&lt;62,"5th/6th Boys",MATCH(T158,T$1:T$108,0)&lt;81,"5th/6th Girls",MATCH(T158,T$1:T$108,0)&lt;100,"7th-9th Boys",MATCH(T158,T$1:T$108,0)&lt;109,"7th-9th Girls"))</f>
        <v>7th-9th Boys</v>
      </c>
      <c r="R158" s="152">
        <v>0.40625</v>
      </c>
      <c r="S158" s="153" t="s">
        <v>79</v>
      </c>
      <c r="T158" s="154" t="str">
        <f t="shared" si="86"/>
        <v>9:45 AM MMS</v>
      </c>
      <c r="U158" s="151" t="str" cm="1">
        <f t="array" ref="U158">IF(ISNA(_xlfn.IFS(MATCH(X158,X$1:X$108,0)&lt;24,"3rd/4th Boys",MATCH(X158,X$1:X$108,0)&lt;43,"3rd/4th Girls",MATCH(X158,X$1:X$108,0)&lt;62,"5th/6th Boys",MATCH(X158,X$1:X$108,0)&lt;81,"5th/6th Girls",MATCH(X158,X$1:X$108,0)&lt;100,"7th-9th Boys",MATCH(X158,X$1:X$108,0)&lt;109,"7th-9th Girls")),"",_xlfn.IFS(MATCH(X158,X$1:X$108,0)&lt;24,"3rd/4th Boys",MATCH(X158,X$1:X$108,0)&lt;43,"3rd/4th Girls",MATCH(X158,X$1:X$108,0)&lt;62,"5th/6th Boys",MATCH(X158,X$1:X$108,0)&lt;81,"5th/6th Girls",MATCH(X158,X$1:X$108,0)&lt;100,"7th-9th Boys",MATCH(X158,X$1:X$108,0)&lt;109,"7th-9th Girls"))</f>
        <v>7th-9th Boys</v>
      </c>
      <c r="V158" s="152">
        <v>0.40625</v>
      </c>
      <c r="W158" s="153" t="s">
        <v>79</v>
      </c>
      <c r="X158" s="154" t="str">
        <f t="shared" si="87"/>
        <v>9:45 AM MMS</v>
      </c>
      <c r="Y158" s="151" t="str" cm="1">
        <f t="array" ref="Y158">IF(ISNA(_xlfn.IFS(MATCH(AB158,AB$1:AB$108,0)&lt;24,"3rd/4th Boys",MATCH(AB158,AB$1:AB$108,0)&lt;43,"3rd/4th Girls",MATCH(AB158,AB$1:AB$108,0)&lt;62,"5th/6th Boys",MATCH(AB158,AB$1:AB$108,0)&lt;81,"5th/6th Girls",MATCH(AB158,AB$1:AB$108,0)&lt;100,"7th-9th Boys",MATCH(AB158,AB$1:AB$108,0)&lt;109,"7th-9th Girls")),"",_xlfn.IFS(MATCH(AB158,AB$1:AB$108,0)&lt;24,"3rd/4th Boys",MATCH(AB158,AB$1:AB$108,0)&lt;43,"3rd/4th Girls",MATCH(AB158,AB$1:AB$108,0)&lt;62,"5th/6th Boys",MATCH(AB158,AB$1:AB$108,0)&lt;81,"5th/6th Girls",MATCH(AB158,AB$1:AB$108,0)&lt;100,"7th-9th Boys",MATCH(AB158,AB$1:AB$108,0)&lt;109,"7th-9th Girls"))</f>
        <v>7th-9th Boys</v>
      </c>
      <c r="Z158" s="152">
        <v>0.40625</v>
      </c>
      <c r="AA158" s="153" t="s">
        <v>79</v>
      </c>
      <c r="AB158" s="154" t="str">
        <f t="shared" si="88"/>
        <v>9:45 AM MMS</v>
      </c>
      <c r="AC158" s="151" t="str" cm="1">
        <f t="array" ref="AC158">IF(ISNA(_xlfn.IFS(MATCH(AF158,AF$1:AF$108,0)&lt;24,"3rd/4th Boys",MATCH(AF158,AF$1:AF$108,0)&lt;43,"3rd/4th Girls",MATCH(AF158,AF$1:AF$108,0)&lt;62,"5th/6th Boys",MATCH(AF158,AF$1:AF$108,0)&lt;81,"5th/6th Girls",MATCH(AF158,AF$1:AF$108,0)&lt;100,"7th-9th Boys",MATCH(AF158,AF$1:AF$108,0)&lt;109,"7th-9th Girls")),"",_xlfn.IFS(MATCH(AF158,AF$1:AF$108,0)&lt;24,"3rd/4th Boys",MATCH(AF158,AF$1:AF$108,0)&lt;43,"3rd/4th Girls",MATCH(AF158,AF$1:AF$108,0)&lt;62,"5th/6th Boys",MATCH(AF158,AF$1:AF$108,0)&lt;81,"5th/6th Girls",MATCH(AF158,AF$1:AF$108,0)&lt;100,"7th-9th Boys",MATCH(AF158,AF$1:AF$108,0)&lt;109,"7th-9th Girls"))</f>
        <v/>
      </c>
      <c r="AD158" s="152">
        <v>0.40625</v>
      </c>
      <c r="AE158" s="153" t="s">
        <v>79</v>
      </c>
      <c r="AF158" s="155" t="str">
        <f t="shared" si="89"/>
        <v>9:45 AM MMS</v>
      </c>
    </row>
    <row r="159" spans="1:32" x14ac:dyDescent="0.3">
      <c r="A159" s="150" t="str" cm="1">
        <f t="array" ref="A159">IF(ISNA(_xlfn.IFS(MATCH(D159,D$1:D$108,0)&lt;24,"3rd/4th Boys",MATCH(D159,D$1:D$108,0)&lt;43,"3rd/4th Girls",MATCH(D159,D$1:D$108,0)&lt;62,"5th/6th Boys",MATCH(D159,D$1:D$108,0)&lt;81,"5th/6th Girls",MATCH(D159,D$1:D$108,0)&lt;100,"7th-9th Boys",MATCH(D159,D$1:D$108,0)&lt;109,"7th-9th Girls")),"",_xlfn.IFS(MATCH(D159,D$1:D$108,0)&lt;24,"3rd/4th Boys",MATCH(D159,D$1:D$108,0)&lt;43,"3rd/4th Girls",MATCH(D159,D$1:D$108,0)&lt;62,"5th/6th Boys",MATCH(D159,D$1:D$108,0)&lt;81,"5th/6th Girls",MATCH(D159,D$1:D$108,0)&lt;100,"7th-9th Boys",MATCH(D159,D$1:D$108,0)&lt;109,"7th-9th Girls"))</f>
        <v/>
      </c>
      <c r="B159" s="152">
        <v>0.45833333333333331</v>
      </c>
      <c r="C159" s="153" t="s">
        <v>79</v>
      </c>
      <c r="D159" s="154" t="str">
        <f t="shared" si="83"/>
        <v>11:00 AM MMS</v>
      </c>
      <c r="E159" s="151" t="str" cm="1">
        <f t="array" ref="E159">IF(ISNA(_xlfn.IFS(MATCH(H159,H$1:H$108,0)&lt;24,"3rd/4th Boys",MATCH(H159,H$1:H$108,0)&lt;43,"3rd/4th Girls",MATCH(H159,H$1:H$108,0)&lt;62,"5th/6th Boys",MATCH(H159,H$1:H$108,0)&lt;81,"5th/6th Girls",MATCH(H159,H$1:H$108,0)&lt;100,"7th-9th Boys",MATCH(H159,H$1:H$108,0)&lt;109,"7th-9th Girls")),"",_xlfn.IFS(MATCH(H159,H$1:H$108,0)&lt;24,"3rd/4th Boys",MATCH(H159,H$1:H$108,0)&lt;43,"3rd/4th Girls",MATCH(H159,H$1:H$108,0)&lt;62,"5th/6th Boys",MATCH(H159,H$1:H$108,0)&lt;81,"5th/6th Girls",MATCH(H159,H$1:H$108,0)&lt;100,"7th-9th Boys",MATCH(H159,H$1:H$108,0)&lt;109,"7th-9th Girls"))</f>
        <v>7th-9th Boys</v>
      </c>
      <c r="F159" s="152">
        <v>0.45833333333333331</v>
      </c>
      <c r="G159" s="153" t="s">
        <v>79</v>
      </c>
      <c r="H159" s="154" t="str">
        <f t="shared" si="90"/>
        <v>11:00 AM MMS</v>
      </c>
      <c r="I159" s="151" t="str" cm="1">
        <f t="array" ref="I159">IF(ISNA(_xlfn.IFS(MATCH(L159,L$1:L$108,0)&lt;24,"3rd/4th Boys",MATCH(L159,L$1:L$108,0)&lt;43,"3rd/4th Girls",MATCH(L159,L$1:L$108,0)&lt;62,"5th/6th Boys",MATCH(L159,L$1:L$108,0)&lt;81,"5th/6th Girls",MATCH(L159,L$1:L$108,0)&lt;100,"7th-9th Boys",MATCH(L159,L$1:L$108,0)&lt;109,"7th-9th Girls")),"",_xlfn.IFS(MATCH(L159,L$1:L$108,0)&lt;24,"3rd/4th Boys",MATCH(L159,L$1:L$108,0)&lt;43,"3rd/4th Girls",MATCH(L159,L$1:L$108,0)&lt;62,"5th/6th Boys",MATCH(L159,L$1:L$108,0)&lt;81,"5th/6th Girls",MATCH(L159,L$1:L$108,0)&lt;100,"7th-9th Boys",MATCH(L159,L$1:L$108,0)&lt;109,"7th-9th Girls"))</f>
        <v>5th/6th Boys</v>
      </c>
      <c r="J159" s="152">
        <v>0.45833333333333331</v>
      </c>
      <c r="K159" s="153" t="s">
        <v>79</v>
      </c>
      <c r="L159" s="154" t="str">
        <f t="shared" si="84"/>
        <v>11:00 AM MMS</v>
      </c>
      <c r="M159" s="150" t="str" cm="1">
        <f t="array" ref="M159">IF(ISNA(_xlfn.IFS(MATCH(P159,P$1:P$108,0)&lt;24,"3rd/4th Boys",MATCH(P159,P$1:P$108,0)&lt;43,"3rd/4th Girls",MATCH(P159,P$1:P$108,0)&lt;62,"5th/6th Boys",MATCH(P159,P$1:P$108,0)&lt;81,"5th/6th Girls",MATCH(P159,P$1:P$108,0)&lt;100,"7th-9th Boys",MATCH(P159,P$1:P$108,0)&lt;109,"7th-9th Girls")),"",_xlfn.IFS(MATCH(P159,P$1:P$108,0)&lt;24,"3rd/4th Boys",MATCH(P159,P$1:P$108,0)&lt;43,"3rd/4th Girls",MATCH(P159,P$1:P$108,0)&lt;62,"5th/6th Boys",MATCH(P159,P$1:P$108,0)&lt;81,"5th/6th Girls",MATCH(P159,P$1:P$108,0)&lt;100,"7th-9th Boys",MATCH(P159,P$1:P$108,0)&lt;109,"7th-9th Girls"))</f>
        <v/>
      </c>
      <c r="N159" s="152">
        <v>0.45833333333333331</v>
      </c>
      <c r="O159" s="153" t="s">
        <v>79</v>
      </c>
      <c r="P159" s="154" t="str">
        <f t="shared" si="85"/>
        <v>11:00 AM MMS</v>
      </c>
      <c r="Q159" s="151" t="str" cm="1">
        <f t="array" ref="Q159">IF(ISNA(_xlfn.IFS(MATCH(T159,T$1:T$108,0)&lt;24,"3rd/4th Boys",MATCH(T159,T$1:T$108,0)&lt;43,"3rd/4th Girls",MATCH(T159,T$1:T$108,0)&lt;62,"5th/6th Boys",MATCH(T159,T$1:T$108,0)&lt;81,"5th/6th Girls",MATCH(T159,T$1:T$108,0)&lt;100,"7th-9th Boys",MATCH(T159,T$1:T$108,0)&lt;109,"7th-9th Girls")),"",_xlfn.IFS(MATCH(T159,T$1:T$108,0)&lt;24,"3rd/4th Boys",MATCH(T159,T$1:T$108,0)&lt;43,"3rd/4th Girls",MATCH(T159,T$1:T$108,0)&lt;62,"5th/6th Boys",MATCH(T159,T$1:T$108,0)&lt;81,"5th/6th Girls",MATCH(T159,T$1:T$108,0)&lt;100,"7th-9th Boys",MATCH(T159,T$1:T$108,0)&lt;109,"7th-9th Girls"))</f>
        <v>7th-9th Boys</v>
      </c>
      <c r="R159" s="152">
        <v>0.45833333333333331</v>
      </c>
      <c r="S159" s="153" t="s">
        <v>79</v>
      </c>
      <c r="T159" s="154" t="str">
        <f t="shared" si="86"/>
        <v>11:00 AM MMS</v>
      </c>
      <c r="U159" s="151" t="str" cm="1">
        <f t="array" ref="U159">IF(ISNA(_xlfn.IFS(MATCH(X159,X$1:X$108,0)&lt;24,"3rd/4th Boys",MATCH(X159,X$1:X$108,0)&lt;43,"3rd/4th Girls",MATCH(X159,X$1:X$108,0)&lt;62,"5th/6th Boys",MATCH(X159,X$1:X$108,0)&lt;81,"5th/6th Girls",MATCH(X159,X$1:X$108,0)&lt;100,"7th-9th Boys",MATCH(X159,X$1:X$108,0)&lt;109,"7th-9th Girls")),"",_xlfn.IFS(MATCH(X159,X$1:X$108,0)&lt;24,"3rd/4th Boys",MATCH(X159,X$1:X$108,0)&lt;43,"3rd/4th Girls",MATCH(X159,X$1:X$108,0)&lt;62,"5th/6th Boys",MATCH(X159,X$1:X$108,0)&lt;81,"5th/6th Girls",MATCH(X159,X$1:X$108,0)&lt;100,"7th-9th Boys",MATCH(X159,X$1:X$108,0)&lt;109,"7th-9th Girls"))</f>
        <v>7th-9th Boys</v>
      </c>
      <c r="V159" s="152">
        <v>0.45833333333333331</v>
      </c>
      <c r="W159" s="153" t="s">
        <v>79</v>
      </c>
      <c r="X159" s="154" t="str">
        <f t="shared" si="87"/>
        <v>11:00 AM MMS</v>
      </c>
      <c r="Y159" s="151" t="str" cm="1">
        <f t="array" ref="Y159">IF(ISNA(_xlfn.IFS(MATCH(AB159,AB$1:AB$108,0)&lt;24,"3rd/4th Boys",MATCH(AB159,AB$1:AB$108,0)&lt;43,"3rd/4th Girls",MATCH(AB159,AB$1:AB$108,0)&lt;62,"5th/6th Boys",MATCH(AB159,AB$1:AB$108,0)&lt;81,"5th/6th Girls",MATCH(AB159,AB$1:AB$108,0)&lt;100,"7th-9th Boys",MATCH(AB159,AB$1:AB$108,0)&lt;109,"7th-9th Girls")),"",_xlfn.IFS(MATCH(AB159,AB$1:AB$108,0)&lt;24,"3rd/4th Boys",MATCH(AB159,AB$1:AB$108,0)&lt;43,"3rd/4th Girls",MATCH(AB159,AB$1:AB$108,0)&lt;62,"5th/6th Boys",MATCH(AB159,AB$1:AB$108,0)&lt;81,"5th/6th Girls",MATCH(AB159,AB$1:AB$108,0)&lt;100,"7th-9th Boys",MATCH(AB159,AB$1:AB$108,0)&lt;109,"7th-9th Girls"))</f>
        <v>7th-9th Boys</v>
      </c>
      <c r="Z159" s="152">
        <v>0.45833333333333331</v>
      </c>
      <c r="AA159" s="153" t="s">
        <v>79</v>
      </c>
      <c r="AB159" s="154" t="str">
        <f t="shared" si="88"/>
        <v>11:00 AM MMS</v>
      </c>
      <c r="AC159" s="151" t="str" cm="1">
        <f t="array" ref="AC159">IF(ISNA(_xlfn.IFS(MATCH(AF159,AF$1:AF$108,0)&lt;24,"3rd/4th Boys",MATCH(AF159,AF$1:AF$108,0)&lt;43,"3rd/4th Girls",MATCH(AF159,AF$1:AF$108,0)&lt;62,"5th/6th Boys",MATCH(AF159,AF$1:AF$108,0)&lt;81,"5th/6th Girls",MATCH(AF159,AF$1:AF$108,0)&lt;100,"7th-9th Boys",MATCH(AF159,AF$1:AF$108,0)&lt;109,"7th-9th Girls")),"",_xlfn.IFS(MATCH(AF159,AF$1:AF$108,0)&lt;24,"3rd/4th Boys",MATCH(AF159,AF$1:AF$108,0)&lt;43,"3rd/4th Girls",MATCH(AF159,AF$1:AF$108,0)&lt;62,"5th/6th Boys",MATCH(AF159,AF$1:AF$108,0)&lt;81,"5th/6th Girls",MATCH(AF159,AF$1:AF$108,0)&lt;100,"7th-9th Boys",MATCH(AF159,AF$1:AF$108,0)&lt;109,"7th-9th Girls"))</f>
        <v/>
      </c>
      <c r="AD159" s="152">
        <v>0.45833333333333331</v>
      </c>
      <c r="AE159" s="153" t="s">
        <v>79</v>
      </c>
      <c r="AF159" s="155" t="str">
        <f t="shared" si="89"/>
        <v>11:00 AM MMS</v>
      </c>
    </row>
    <row r="160" spans="1:32" x14ac:dyDescent="0.3">
      <c r="A160" s="150" t="str" cm="1">
        <f t="array" ref="A160">IF(ISNA(_xlfn.IFS(MATCH(D160,D$1:D$108,0)&lt;24,"3rd/4th Boys",MATCH(D160,D$1:D$108,0)&lt;43,"3rd/4th Girls",MATCH(D160,D$1:D$108,0)&lt;62,"5th/6th Boys",MATCH(D160,D$1:D$108,0)&lt;81,"5th/6th Girls",MATCH(D160,D$1:D$108,0)&lt;100,"7th-9th Boys",MATCH(D160,D$1:D$108,0)&lt;109,"7th-9th Girls")),"",_xlfn.IFS(MATCH(D160,D$1:D$108,0)&lt;24,"3rd/4th Boys",MATCH(D160,D$1:D$108,0)&lt;43,"3rd/4th Girls",MATCH(D160,D$1:D$108,0)&lt;62,"5th/6th Boys",MATCH(D160,D$1:D$108,0)&lt;81,"5th/6th Girls",MATCH(D160,D$1:D$108,0)&lt;100,"7th-9th Boys",MATCH(D160,D$1:D$108,0)&lt;109,"7th-9th Girls"))</f>
        <v/>
      </c>
      <c r="B160" s="152">
        <v>0.51041666666666663</v>
      </c>
      <c r="C160" s="153" t="s">
        <v>79</v>
      </c>
      <c r="D160" s="154" t="str">
        <f t="shared" si="83"/>
        <v>12:15 PM MMS</v>
      </c>
      <c r="E160" s="151" t="str" cm="1">
        <f t="array" ref="E160">IF(ISNA(_xlfn.IFS(MATCH(H160,H$1:H$108,0)&lt;24,"3rd/4th Boys",MATCH(H160,H$1:H$108,0)&lt;43,"3rd/4th Girls",MATCH(H160,H$1:H$108,0)&lt;62,"5th/6th Boys",MATCH(H160,H$1:H$108,0)&lt;81,"5th/6th Girls",MATCH(H160,H$1:H$108,0)&lt;100,"7th-9th Boys",MATCH(H160,H$1:H$108,0)&lt;109,"7th-9th Girls")),"",_xlfn.IFS(MATCH(H160,H$1:H$108,0)&lt;24,"3rd/4th Boys",MATCH(H160,H$1:H$108,0)&lt;43,"3rd/4th Girls",MATCH(H160,H$1:H$108,0)&lt;62,"5th/6th Boys",MATCH(H160,H$1:H$108,0)&lt;81,"5th/6th Girls",MATCH(H160,H$1:H$108,0)&lt;100,"7th-9th Boys",MATCH(H160,H$1:H$108,0)&lt;109,"7th-9th Girls"))</f>
        <v>7th-9th Boys</v>
      </c>
      <c r="F160" s="152">
        <v>0.51041666666666663</v>
      </c>
      <c r="G160" s="153" t="s">
        <v>79</v>
      </c>
      <c r="H160" s="154" t="str">
        <f t="shared" si="90"/>
        <v>12:15 PM MMS</v>
      </c>
      <c r="I160" s="151" t="str" cm="1">
        <f t="array" ref="I160">IF(ISNA(_xlfn.IFS(MATCH(L160,L$1:L$108,0)&lt;24,"3rd/4th Boys",MATCH(L160,L$1:L$108,0)&lt;43,"3rd/4th Girls",MATCH(L160,L$1:L$108,0)&lt;62,"5th/6th Boys",MATCH(L160,L$1:L$108,0)&lt;81,"5th/6th Girls",MATCH(L160,L$1:L$108,0)&lt;100,"7th-9th Boys",MATCH(L160,L$1:L$108,0)&lt;109,"7th-9th Girls")),"",_xlfn.IFS(MATCH(L160,L$1:L$108,0)&lt;24,"3rd/4th Boys",MATCH(L160,L$1:L$108,0)&lt;43,"3rd/4th Girls",MATCH(L160,L$1:L$108,0)&lt;62,"5th/6th Boys",MATCH(L160,L$1:L$108,0)&lt;81,"5th/6th Girls",MATCH(L160,L$1:L$108,0)&lt;100,"7th-9th Boys",MATCH(L160,L$1:L$108,0)&lt;109,"7th-9th Girls"))</f>
        <v>5th/6th Boys</v>
      </c>
      <c r="J160" s="152">
        <v>0.51041666666666663</v>
      </c>
      <c r="K160" s="153" t="s">
        <v>79</v>
      </c>
      <c r="L160" s="154" t="str">
        <f t="shared" si="84"/>
        <v>12:15 PM MMS</v>
      </c>
      <c r="M160" s="150" t="str" cm="1">
        <f t="array" ref="M160">IF(ISNA(_xlfn.IFS(MATCH(P160,P$1:P$108,0)&lt;24,"3rd/4th Boys",MATCH(P160,P$1:P$108,0)&lt;43,"3rd/4th Girls",MATCH(P160,P$1:P$108,0)&lt;62,"5th/6th Boys",MATCH(P160,P$1:P$108,0)&lt;81,"5th/6th Girls",MATCH(P160,P$1:P$108,0)&lt;100,"7th-9th Boys",MATCH(P160,P$1:P$108,0)&lt;109,"7th-9th Girls")),"",_xlfn.IFS(MATCH(P160,P$1:P$108,0)&lt;24,"3rd/4th Boys",MATCH(P160,P$1:P$108,0)&lt;43,"3rd/4th Girls",MATCH(P160,P$1:P$108,0)&lt;62,"5th/6th Boys",MATCH(P160,P$1:P$108,0)&lt;81,"5th/6th Girls",MATCH(P160,P$1:P$108,0)&lt;100,"7th-9th Boys",MATCH(P160,P$1:P$108,0)&lt;109,"7th-9th Girls"))</f>
        <v/>
      </c>
      <c r="N160" s="152">
        <v>0.51041666666666663</v>
      </c>
      <c r="O160" s="153" t="s">
        <v>79</v>
      </c>
      <c r="P160" s="154" t="str">
        <f t="shared" si="85"/>
        <v>12:15 PM MMS</v>
      </c>
      <c r="Q160" s="151" t="str" cm="1">
        <f t="array" ref="Q160">IF(ISNA(_xlfn.IFS(MATCH(T160,T$1:T$108,0)&lt;24,"3rd/4th Boys",MATCH(T160,T$1:T$108,0)&lt;43,"3rd/4th Girls",MATCH(T160,T$1:T$108,0)&lt;62,"5th/6th Boys",MATCH(T160,T$1:T$108,0)&lt;81,"5th/6th Girls",MATCH(T160,T$1:T$108,0)&lt;100,"7th-9th Boys",MATCH(T160,T$1:T$108,0)&lt;109,"7th-9th Girls")),"",_xlfn.IFS(MATCH(T160,T$1:T$108,0)&lt;24,"3rd/4th Boys",MATCH(T160,T$1:T$108,0)&lt;43,"3rd/4th Girls",MATCH(T160,T$1:T$108,0)&lt;62,"5th/6th Boys",MATCH(T160,T$1:T$108,0)&lt;81,"5th/6th Girls",MATCH(T160,T$1:T$108,0)&lt;100,"7th-9th Boys",MATCH(T160,T$1:T$108,0)&lt;109,"7th-9th Girls"))</f>
        <v>5th/6th Boys</v>
      </c>
      <c r="R160" s="152">
        <v>0.51041666666666663</v>
      </c>
      <c r="S160" s="153" t="s">
        <v>79</v>
      </c>
      <c r="T160" s="154" t="str">
        <f t="shared" si="86"/>
        <v>12:15 PM MMS</v>
      </c>
      <c r="U160" s="151" t="str" cm="1">
        <f t="array" ref="U160">IF(ISNA(_xlfn.IFS(MATCH(X160,X$1:X$108,0)&lt;24,"3rd/4th Boys",MATCH(X160,X$1:X$108,0)&lt;43,"3rd/4th Girls",MATCH(X160,X$1:X$108,0)&lt;62,"5th/6th Boys",MATCH(X160,X$1:X$108,0)&lt;81,"5th/6th Girls",MATCH(X160,X$1:X$108,0)&lt;100,"7th-9th Boys",MATCH(X160,X$1:X$108,0)&lt;109,"7th-9th Girls")),"",_xlfn.IFS(MATCH(X160,X$1:X$108,0)&lt;24,"3rd/4th Boys",MATCH(X160,X$1:X$108,0)&lt;43,"3rd/4th Girls",MATCH(X160,X$1:X$108,0)&lt;62,"5th/6th Boys",MATCH(X160,X$1:X$108,0)&lt;81,"5th/6th Girls",MATCH(X160,X$1:X$108,0)&lt;100,"7th-9th Boys",MATCH(X160,X$1:X$108,0)&lt;109,"7th-9th Girls"))</f>
        <v>7th-9th Boys</v>
      </c>
      <c r="V160" s="152">
        <v>0.51041666666666663</v>
      </c>
      <c r="W160" s="153" t="s">
        <v>79</v>
      </c>
      <c r="X160" s="154" t="str">
        <f t="shared" si="87"/>
        <v>12:15 PM MMS</v>
      </c>
      <c r="Y160" s="151" t="str" cm="1">
        <f t="array" ref="Y160">IF(ISNA(_xlfn.IFS(MATCH(AB160,AB$1:AB$108,0)&lt;24,"3rd/4th Boys",MATCH(AB160,AB$1:AB$108,0)&lt;43,"3rd/4th Girls",MATCH(AB160,AB$1:AB$108,0)&lt;62,"5th/6th Boys",MATCH(AB160,AB$1:AB$108,0)&lt;81,"5th/6th Girls",MATCH(AB160,AB$1:AB$108,0)&lt;100,"7th-9th Boys",MATCH(AB160,AB$1:AB$108,0)&lt;109,"7th-9th Girls")),"",_xlfn.IFS(MATCH(AB160,AB$1:AB$108,0)&lt;24,"3rd/4th Boys",MATCH(AB160,AB$1:AB$108,0)&lt;43,"3rd/4th Girls",MATCH(AB160,AB$1:AB$108,0)&lt;62,"5th/6th Boys",MATCH(AB160,AB$1:AB$108,0)&lt;81,"5th/6th Girls",MATCH(AB160,AB$1:AB$108,0)&lt;100,"7th-9th Boys",MATCH(AB160,AB$1:AB$108,0)&lt;109,"7th-9th Girls"))</f>
        <v>5th/6th Boys</v>
      </c>
      <c r="Z160" s="152">
        <v>0.51041666666666663</v>
      </c>
      <c r="AA160" s="153" t="s">
        <v>79</v>
      </c>
      <c r="AB160" s="154" t="str">
        <f t="shared" si="88"/>
        <v>12:15 PM MMS</v>
      </c>
      <c r="AC160" s="151" t="str" cm="1">
        <f t="array" ref="AC160">IF(ISNA(_xlfn.IFS(MATCH(AF160,AF$1:AF$108,0)&lt;24,"3rd/4th Boys",MATCH(AF160,AF$1:AF$108,0)&lt;43,"3rd/4th Girls",MATCH(AF160,AF$1:AF$108,0)&lt;62,"5th/6th Boys",MATCH(AF160,AF$1:AF$108,0)&lt;81,"5th/6th Girls",MATCH(AF160,AF$1:AF$108,0)&lt;100,"7th-9th Boys",MATCH(AF160,AF$1:AF$108,0)&lt;109,"7th-9th Girls")),"",_xlfn.IFS(MATCH(AF160,AF$1:AF$108,0)&lt;24,"3rd/4th Boys",MATCH(AF160,AF$1:AF$108,0)&lt;43,"3rd/4th Girls",MATCH(AF160,AF$1:AF$108,0)&lt;62,"5th/6th Boys",MATCH(AF160,AF$1:AF$108,0)&lt;81,"5th/6th Girls",MATCH(AF160,AF$1:AF$108,0)&lt;100,"7th-9th Boys",MATCH(AF160,AF$1:AF$108,0)&lt;109,"7th-9th Girls"))</f>
        <v/>
      </c>
      <c r="AD160" s="152">
        <v>0.51041666666666663</v>
      </c>
      <c r="AE160" s="153" t="s">
        <v>79</v>
      </c>
      <c r="AF160" s="155" t="str">
        <f t="shared" si="89"/>
        <v>12:15 PM MMS</v>
      </c>
    </row>
    <row r="161" spans="1:32" x14ac:dyDescent="0.3">
      <c r="A161" s="150" t="str" cm="1">
        <f t="array" ref="A161">IF(ISNA(_xlfn.IFS(MATCH(D161,D$1:D$108,0)&lt;24,"3rd/4th Boys",MATCH(D161,D$1:D$108,0)&lt;43,"3rd/4th Girls",MATCH(D161,D$1:D$108,0)&lt;62,"5th/6th Boys",MATCH(D161,D$1:D$108,0)&lt;81,"5th/6th Girls",MATCH(D161,D$1:D$108,0)&lt;100,"7th-9th Boys",MATCH(D161,D$1:D$108,0)&lt;109,"7th-9th Girls")),"",_xlfn.IFS(MATCH(D161,D$1:D$108,0)&lt;24,"3rd/4th Boys",MATCH(D161,D$1:D$108,0)&lt;43,"3rd/4th Girls",MATCH(D161,D$1:D$108,0)&lt;62,"5th/6th Boys",MATCH(D161,D$1:D$108,0)&lt;81,"5th/6th Girls",MATCH(D161,D$1:D$108,0)&lt;100,"7th-9th Boys",MATCH(D161,D$1:D$108,0)&lt;109,"7th-9th Girls"))</f>
        <v/>
      </c>
      <c r="B161" s="152">
        <v>0.5625</v>
      </c>
      <c r="C161" s="153" t="s">
        <v>79</v>
      </c>
      <c r="D161" s="154" t="str">
        <f>TEXT(B161,"h:mm AM/PM")&amp;" "&amp;C161</f>
        <v>1:30 PM MMS</v>
      </c>
      <c r="E161" s="151" t="str" cm="1">
        <f t="array" ref="E161">IF(ISNA(_xlfn.IFS(MATCH(H161,H$1:H$108,0)&lt;24,"3rd/4th Boys",MATCH(H161,H$1:H$108,0)&lt;43,"3rd/4th Girls",MATCH(H161,H$1:H$108,0)&lt;62,"5th/6th Boys",MATCH(H161,H$1:H$108,0)&lt;81,"5th/6th Girls",MATCH(H161,H$1:H$108,0)&lt;100,"7th-9th Boys",MATCH(H161,H$1:H$108,0)&lt;109,"7th-9th Girls")),"",_xlfn.IFS(MATCH(H161,H$1:H$108,0)&lt;24,"3rd/4th Boys",MATCH(H161,H$1:H$108,0)&lt;43,"3rd/4th Girls",MATCH(H161,H$1:H$108,0)&lt;62,"5th/6th Boys",MATCH(H161,H$1:H$108,0)&lt;81,"5th/6th Girls",MATCH(H161,H$1:H$108,0)&lt;100,"7th-9th Boys",MATCH(H161,H$1:H$108,0)&lt;109,"7th-9th Girls"))</f>
        <v>5th/6th Boys</v>
      </c>
      <c r="F161" s="152">
        <v>0.5625</v>
      </c>
      <c r="G161" s="153" t="s">
        <v>79</v>
      </c>
      <c r="H161" s="154" t="str">
        <f t="shared" si="90"/>
        <v>1:30 PM MMS</v>
      </c>
      <c r="I161" s="151" t="str" cm="1">
        <f t="array" ref="I161">IF(ISNA(_xlfn.IFS(MATCH(L161,L$1:L$108,0)&lt;24,"3rd/4th Boys",MATCH(L161,L$1:L$108,0)&lt;43,"3rd/4th Girls",MATCH(L161,L$1:L$108,0)&lt;62,"5th/6th Boys",MATCH(L161,L$1:L$108,0)&lt;81,"5th/6th Girls",MATCH(L161,L$1:L$108,0)&lt;100,"7th-9th Boys",MATCH(L161,L$1:L$108,0)&lt;109,"7th-9th Girls")),"",_xlfn.IFS(MATCH(L161,L$1:L$108,0)&lt;24,"3rd/4th Boys",MATCH(L161,L$1:L$108,0)&lt;43,"3rd/4th Girls",MATCH(L161,L$1:L$108,0)&lt;62,"5th/6th Boys",MATCH(L161,L$1:L$108,0)&lt;81,"5th/6th Girls",MATCH(L161,L$1:L$108,0)&lt;100,"7th-9th Boys",MATCH(L161,L$1:L$108,0)&lt;109,"7th-9th Girls"))</f>
        <v>5th/6th Girls</v>
      </c>
      <c r="J161" s="152">
        <v>0.5625</v>
      </c>
      <c r="K161" s="153" t="s">
        <v>79</v>
      </c>
      <c r="L161" s="154" t="str">
        <f t="shared" si="84"/>
        <v>1:30 PM MMS</v>
      </c>
      <c r="M161" s="150" t="str" cm="1">
        <f t="array" ref="M161">IF(ISNA(_xlfn.IFS(MATCH(P161,P$1:P$108,0)&lt;24,"3rd/4th Boys",MATCH(P161,P$1:P$108,0)&lt;43,"3rd/4th Girls",MATCH(P161,P$1:P$108,0)&lt;62,"5th/6th Boys",MATCH(P161,P$1:P$108,0)&lt;81,"5th/6th Girls",MATCH(P161,P$1:P$108,0)&lt;100,"7th-9th Boys",MATCH(P161,P$1:P$108,0)&lt;109,"7th-9th Girls")),"",_xlfn.IFS(MATCH(P161,P$1:P$108,0)&lt;24,"3rd/4th Boys",MATCH(P161,P$1:P$108,0)&lt;43,"3rd/4th Girls",MATCH(P161,P$1:P$108,0)&lt;62,"5th/6th Boys",MATCH(P161,P$1:P$108,0)&lt;81,"5th/6th Girls",MATCH(P161,P$1:P$108,0)&lt;100,"7th-9th Boys",MATCH(P161,P$1:P$108,0)&lt;109,"7th-9th Girls"))</f>
        <v/>
      </c>
      <c r="N161" s="152">
        <v>0.5625</v>
      </c>
      <c r="O161" s="153" t="s">
        <v>79</v>
      </c>
      <c r="P161" s="154" t="str">
        <f t="shared" si="85"/>
        <v>1:30 PM MMS</v>
      </c>
      <c r="Q161" s="151" t="str" cm="1">
        <f t="array" ref="Q161">IF(ISNA(_xlfn.IFS(MATCH(T161,T$1:T$108,0)&lt;24,"3rd/4th Boys",MATCH(T161,T$1:T$108,0)&lt;43,"3rd/4th Girls",MATCH(T161,T$1:T$108,0)&lt;62,"5th/6th Boys",MATCH(T161,T$1:T$108,0)&lt;81,"5th/6th Girls",MATCH(T161,T$1:T$108,0)&lt;100,"7th-9th Boys",MATCH(T161,T$1:T$108,0)&lt;109,"7th-9th Girls")),"",_xlfn.IFS(MATCH(T161,T$1:T$108,0)&lt;24,"3rd/4th Boys",MATCH(T161,T$1:T$108,0)&lt;43,"3rd/4th Girls",MATCH(T161,T$1:T$108,0)&lt;62,"5th/6th Boys",MATCH(T161,T$1:T$108,0)&lt;81,"5th/6th Girls",MATCH(T161,T$1:T$108,0)&lt;100,"7th-9th Boys",MATCH(T161,T$1:T$108,0)&lt;109,"7th-9th Girls"))</f>
        <v>5th/6th Boys</v>
      </c>
      <c r="R161" s="152">
        <v>0.5625</v>
      </c>
      <c r="S161" s="153" t="s">
        <v>79</v>
      </c>
      <c r="T161" s="154" t="str">
        <f t="shared" si="86"/>
        <v>1:30 PM MMS</v>
      </c>
      <c r="U161" s="151" t="str" cm="1">
        <f t="array" ref="U161">IF(ISNA(_xlfn.IFS(MATCH(X161,X$1:X$108,0)&lt;24,"3rd/4th Boys",MATCH(X161,X$1:X$108,0)&lt;43,"3rd/4th Girls",MATCH(X161,X$1:X$108,0)&lt;62,"5th/6th Boys",MATCH(X161,X$1:X$108,0)&lt;81,"5th/6th Girls",MATCH(X161,X$1:X$108,0)&lt;100,"7th-9th Boys",MATCH(X161,X$1:X$108,0)&lt;109,"7th-9th Girls")),"",_xlfn.IFS(MATCH(X161,X$1:X$108,0)&lt;24,"3rd/4th Boys",MATCH(X161,X$1:X$108,0)&lt;43,"3rd/4th Girls",MATCH(X161,X$1:X$108,0)&lt;62,"5th/6th Boys",MATCH(X161,X$1:X$108,0)&lt;81,"5th/6th Girls",MATCH(X161,X$1:X$108,0)&lt;100,"7th-9th Boys",MATCH(X161,X$1:X$108,0)&lt;109,"7th-9th Girls"))</f>
        <v>5th/6th Boys</v>
      </c>
      <c r="V161" s="152">
        <v>0.5625</v>
      </c>
      <c r="W161" s="153" t="s">
        <v>79</v>
      </c>
      <c r="X161" s="154" t="str">
        <f t="shared" si="87"/>
        <v>1:30 PM MMS</v>
      </c>
      <c r="Y161" s="151" t="str" cm="1">
        <f t="array" ref="Y161">IF(ISNA(_xlfn.IFS(MATCH(AB161,AB$1:AB$108,0)&lt;24,"3rd/4th Boys",MATCH(AB161,AB$1:AB$108,0)&lt;43,"3rd/4th Girls",MATCH(AB161,AB$1:AB$108,0)&lt;62,"5th/6th Boys",MATCH(AB161,AB$1:AB$108,0)&lt;81,"5th/6th Girls",MATCH(AB161,AB$1:AB$108,0)&lt;100,"7th-9th Boys",MATCH(AB161,AB$1:AB$108,0)&lt;109,"7th-9th Girls")),"",_xlfn.IFS(MATCH(AB161,AB$1:AB$108,0)&lt;24,"3rd/4th Boys",MATCH(AB161,AB$1:AB$108,0)&lt;43,"3rd/4th Girls",MATCH(AB161,AB$1:AB$108,0)&lt;62,"5th/6th Boys",MATCH(AB161,AB$1:AB$108,0)&lt;81,"5th/6th Girls",MATCH(AB161,AB$1:AB$108,0)&lt;100,"7th-9th Boys",MATCH(AB161,AB$1:AB$108,0)&lt;109,"7th-9th Girls"))</f>
        <v>5th/6th Boys</v>
      </c>
      <c r="Z161" s="152">
        <v>0.5625</v>
      </c>
      <c r="AA161" s="153" t="s">
        <v>79</v>
      </c>
      <c r="AB161" s="154" t="str">
        <f t="shared" si="88"/>
        <v>1:30 PM MMS</v>
      </c>
      <c r="AC161" s="151" t="str" cm="1">
        <f t="array" ref="AC161">IF(ISNA(_xlfn.IFS(MATCH(AF161,AF$1:AF$108,0)&lt;24,"3rd/4th Boys",MATCH(AF161,AF$1:AF$108,0)&lt;43,"3rd/4th Girls",MATCH(AF161,AF$1:AF$108,0)&lt;62,"5th/6th Boys",MATCH(AF161,AF$1:AF$108,0)&lt;81,"5th/6th Girls",MATCH(AF161,AF$1:AF$108,0)&lt;100,"7th-9th Boys",MATCH(AF161,AF$1:AF$108,0)&lt;109,"7th-9th Girls")),"",_xlfn.IFS(MATCH(AF161,AF$1:AF$108,0)&lt;24,"3rd/4th Boys",MATCH(AF161,AF$1:AF$108,0)&lt;43,"3rd/4th Girls",MATCH(AF161,AF$1:AF$108,0)&lt;62,"5th/6th Boys",MATCH(AF161,AF$1:AF$108,0)&lt;81,"5th/6th Girls",MATCH(AF161,AF$1:AF$108,0)&lt;100,"7th-9th Boys",MATCH(AF161,AF$1:AF$108,0)&lt;109,"7th-9th Girls"))</f>
        <v/>
      </c>
      <c r="AD161" s="152">
        <v>0.5625</v>
      </c>
      <c r="AE161" s="153" t="s">
        <v>79</v>
      </c>
      <c r="AF161" s="155" t="str">
        <f t="shared" si="89"/>
        <v>1:30 PM MMS</v>
      </c>
    </row>
    <row r="162" spans="1:32" x14ac:dyDescent="0.3">
      <c r="A162" s="150" t="str" cm="1">
        <f t="array" ref="A162">IF(ISNA(_xlfn.IFS(MATCH(D162,D$1:D$108,0)&lt;24,"3rd/4th Boys",MATCH(D162,D$1:D$108,0)&lt;43,"3rd/4th Girls",MATCH(D162,D$1:D$108,0)&lt;62,"5th/6th Boys",MATCH(D162,D$1:D$108,0)&lt;81,"5th/6th Girls",MATCH(D162,D$1:D$108,0)&lt;100,"7th-9th Boys",MATCH(D162,D$1:D$108,0)&lt;109,"7th-9th Girls")),"",_xlfn.IFS(MATCH(D162,D$1:D$108,0)&lt;24,"3rd/4th Boys",MATCH(D162,D$1:D$108,0)&lt;43,"3rd/4th Girls",MATCH(D162,D$1:D$108,0)&lt;62,"5th/6th Boys",MATCH(D162,D$1:D$108,0)&lt;81,"5th/6th Girls",MATCH(D162,D$1:D$108,0)&lt;100,"7th-9th Boys",MATCH(D162,D$1:D$108,0)&lt;109,"7th-9th Girls"))</f>
        <v/>
      </c>
      <c r="B162" s="152">
        <v>0.61458333333333337</v>
      </c>
      <c r="C162" s="153" t="s">
        <v>79</v>
      </c>
      <c r="D162" s="154" t="str">
        <f t="shared" ref="D162:D163" si="126">TEXT(B162,"h:mm AM/PM")&amp;" "&amp;C162</f>
        <v>2:45 PM MMS</v>
      </c>
      <c r="E162" s="151" t="str" cm="1">
        <f t="array" ref="E162">IF(ISNA(_xlfn.IFS(MATCH(H162,H$1:H$108,0)&lt;24,"3rd/4th Boys",MATCH(H162,H$1:H$108,0)&lt;43,"3rd/4th Girls",MATCH(H162,H$1:H$108,0)&lt;62,"5th/6th Boys",MATCH(H162,H$1:H$108,0)&lt;81,"5th/6th Girls",MATCH(H162,H$1:H$108,0)&lt;100,"7th-9th Boys",MATCH(H162,H$1:H$108,0)&lt;109,"7th-9th Girls")),"",_xlfn.IFS(MATCH(H162,H$1:H$108,0)&lt;24,"3rd/4th Boys",MATCH(H162,H$1:H$108,0)&lt;43,"3rd/4th Girls",MATCH(H162,H$1:H$108,0)&lt;62,"5th/6th Boys",MATCH(H162,H$1:H$108,0)&lt;81,"5th/6th Girls",MATCH(H162,H$1:H$108,0)&lt;100,"7th-9th Boys",MATCH(H162,H$1:H$108,0)&lt;109,"7th-9th Girls"))</f>
        <v/>
      </c>
      <c r="F162" s="152">
        <v>0.61458333333333337</v>
      </c>
      <c r="G162" s="153" t="s">
        <v>79</v>
      </c>
      <c r="H162" s="154" t="str">
        <f t="shared" ref="H162:H163" si="127">TEXT(F162,"h:mm AM/PM")&amp;" "&amp;G162</f>
        <v>2:45 PM MMS</v>
      </c>
      <c r="I162" s="151" t="str" cm="1">
        <f t="array" ref="I162">IF(ISNA(_xlfn.IFS(MATCH(L162,L$1:L$108,0)&lt;24,"3rd/4th Boys",MATCH(L162,L$1:L$108,0)&lt;43,"3rd/4th Girls",MATCH(L162,L$1:L$108,0)&lt;62,"5th/6th Boys",MATCH(L162,L$1:L$108,0)&lt;81,"5th/6th Girls",MATCH(L162,L$1:L$108,0)&lt;100,"7th-9th Boys",MATCH(L162,L$1:L$108,0)&lt;109,"7th-9th Girls")),"",_xlfn.IFS(MATCH(L162,L$1:L$108,0)&lt;24,"3rd/4th Boys",MATCH(L162,L$1:L$108,0)&lt;43,"3rd/4th Girls",MATCH(L162,L$1:L$108,0)&lt;62,"5th/6th Boys",MATCH(L162,L$1:L$108,0)&lt;81,"5th/6th Girls",MATCH(L162,L$1:L$108,0)&lt;100,"7th-9th Boys",MATCH(L162,L$1:L$108,0)&lt;109,"7th-9th Girls"))</f>
        <v>5th/6th Girls</v>
      </c>
      <c r="J162" s="152">
        <v>0.61458333333333337</v>
      </c>
      <c r="K162" s="153" t="s">
        <v>79</v>
      </c>
      <c r="L162" s="154" t="str">
        <f t="shared" ref="L162:L163" si="128">TEXT(J162,"h:mm AM/PM")&amp;" "&amp;K162</f>
        <v>2:45 PM MMS</v>
      </c>
      <c r="M162" s="150" t="str" cm="1">
        <f t="array" ref="M162">IF(ISNA(_xlfn.IFS(MATCH(P162,P$1:P$108,0)&lt;24,"3rd/4th Boys",MATCH(P162,P$1:P$108,0)&lt;43,"3rd/4th Girls",MATCH(P162,P$1:P$108,0)&lt;62,"5th/6th Boys",MATCH(P162,P$1:P$108,0)&lt;81,"5th/6th Girls",MATCH(P162,P$1:P$108,0)&lt;100,"7th-9th Boys",MATCH(P162,P$1:P$108,0)&lt;109,"7th-9th Girls")),"",_xlfn.IFS(MATCH(P162,P$1:P$108,0)&lt;24,"3rd/4th Boys",MATCH(P162,P$1:P$108,0)&lt;43,"3rd/4th Girls",MATCH(P162,P$1:P$108,0)&lt;62,"5th/6th Boys",MATCH(P162,P$1:P$108,0)&lt;81,"5th/6th Girls",MATCH(P162,P$1:P$108,0)&lt;100,"7th-9th Boys",MATCH(P162,P$1:P$108,0)&lt;109,"7th-9th Girls"))</f>
        <v/>
      </c>
      <c r="N162" s="152">
        <v>0.61458333333333337</v>
      </c>
      <c r="O162" s="153" t="s">
        <v>79</v>
      </c>
      <c r="P162" s="154" t="str">
        <f t="shared" ref="P162:P163" si="129">TEXT(N162,"h:mm AM/PM")&amp;" "&amp;O162</f>
        <v>2:45 PM MMS</v>
      </c>
      <c r="Q162" s="151" t="str" cm="1">
        <f t="array" ref="Q162">IF(ISNA(_xlfn.IFS(MATCH(T162,T$1:T$108,0)&lt;24,"3rd/4th Boys",MATCH(T162,T$1:T$108,0)&lt;43,"3rd/4th Girls",MATCH(T162,T$1:T$108,0)&lt;62,"5th/6th Boys",MATCH(T162,T$1:T$108,0)&lt;81,"5th/6th Girls",MATCH(T162,T$1:T$108,0)&lt;100,"7th-9th Boys",MATCH(T162,T$1:T$108,0)&lt;109,"7th-9th Girls")),"",_xlfn.IFS(MATCH(T162,T$1:T$108,0)&lt;24,"3rd/4th Boys",MATCH(T162,T$1:T$108,0)&lt;43,"3rd/4th Girls",MATCH(T162,T$1:T$108,0)&lt;62,"5th/6th Boys",MATCH(T162,T$1:T$108,0)&lt;81,"5th/6th Girls",MATCH(T162,T$1:T$108,0)&lt;100,"7th-9th Boys",MATCH(T162,T$1:T$108,0)&lt;109,"7th-9th Girls"))</f>
        <v>5th/6th Boys</v>
      </c>
      <c r="R162" s="152">
        <v>0.61458333333333337</v>
      </c>
      <c r="S162" s="153" t="s">
        <v>79</v>
      </c>
      <c r="T162" s="154" t="str">
        <f t="shared" ref="T162:T163" si="130">TEXT(R162,"h:mm AM/PM")&amp;" "&amp;S162</f>
        <v>2:45 PM MMS</v>
      </c>
      <c r="U162" s="151" t="str" cm="1">
        <f t="array" ref="U162">IF(ISNA(_xlfn.IFS(MATCH(X162,X$1:X$108,0)&lt;24,"3rd/4th Boys",MATCH(X162,X$1:X$108,0)&lt;43,"3rd/4th Girls",MATCH(X162,X$1:X$108,0)&lt;62,"5th/6th Boys",MATCH(X162,X$1:X$108,0)&lt;81,"5th/6th Girls",MATCH(X162,X$1:X$108,0)&lt;100,"7th-9th Boys",MATCH(X162,X$1:X$108,0)&lt;109,"7th-9th Girls")),"",_xlfn.IFS(MATCH(X162,X$1:X$108,0)&lt;24,"3rd/4th Boys",MATCH(X162,X$1:X$108,0)&lt;43,"3rd/4th Girls",MATCH(X162,X$1:X$108,0)&lt;62,"5th/6th Boys",MATCH(X162,X$1:X$108,0)&lt;81,"5th/6th Girls",MATCH(X162,X$1:X$108,0)&lt;100,"7th-9th Boys",MATCH(X162,X$1:X$108,0)&lt;109,"7th-9th Girls"))</f>
        <v>5th/6th Boys</v>
      </c>
      <c r="V162" s="152">
        <v>0.61458333333333337</v>
      </c>
      <c r="W162" s="153" t="s">
        <v>79</v>
      </c>
      <c r="X162" s="154" t="str">
        <f t="shared" ref="X162:X163" si="131">TEXT(V162,"h:mm AM/PM")&amp;" "&amp;W162</f>
        <v>2:45 PM MMS</v>
      </c>
      <c r="Y162" s="151" t="str" cm="1">
        <f t="array" ref="Y162">IF(ISNA(_xlfn.IFS(MATCH(AB162,AB$1:AB$108,0)&lt;24,"3rd/4th Boys",MATCH(AB162,AB$1:AB$108,0)&lt;43,"3rd/4th Girls",MATCH(AB162,AB$1:AB$108,0)&lt;62,"5th/6th Boys",MATCH(AB162,AB$1:AB$108,0)&lt;81,"5th/6th Girls",MATCH(AB162,AB$1:AB$108,0)&lt;100,"7th-9th Boys",MATCH(AB162,AB$1:AB$108,0)&lt;109,"7th-9th Girls")),"",_xlfn.IFS(MATCH(AB162,AB$1:AB$108,0)&lt;24,"3rd/4th Boys",MATCH(AB162,AB$1:AB$108,0)&lt;43,"3rd/4th Girls",MATCH(AB162,AB$1:AB$108,0)&lt;62,"5th/6th Boys",MATCH(AB162,AB$1:AB$108,0)&lt;81,"5th/6th Girls",MATCH(AB162,AB$1:AB$108,0)&lt;100,"7th-9th Boys",MATCH(AB162,AB$1:AB$108,0)&lt;109,"7th-9th Girls"))</f>
        <v>5th/6th Girls</v>
      </c>
      <c r="Z162" s="152">
        <v>0.61458333333333337</v>
      </c>
      <c r="AA162" s="153" t="s">
        <v>79</v>
      </c>
      <c r="AB162" s="154" t="str">
        <f t="shared" ref="AB162:AB163" si="132">TEXT(Z162,"h:mm AM/PM")&amp;" "&amp;AA162</f>
        <v>2:45 PM MMS</v>
      </c>
      <c r="AC162" s="151" t="str" cm="1">
        <f t="array" ref="AC162">IF(ISNA(_xlfn.IFS(MATCH(AF162,AF$1:AF$108,0)&lt;24,"3rd/4th Boys",MATCH(AF162,AF$1:AF$108,0)&lt;43,"3rd/4th Girls",MATCH(AF162,AF$1:AF$108,0)&lt;62,"5th/6th Boys",MATCH(AF162,AF$1:AF$108,0)&lt;81,"5th/6th Girls",MATCH(AF162,AF$1:AF$108,0)&lt;100,"7th-9th Boys",MATCH(AF162,AF$1:AF$108,0)&lt;109,"7th-9th Girls")),"",_xlfn.IFS(MATCH(AF162,AF$1:AF$108,0)&lt;24,"3rd/4th Boys",MATCH(AF162,AF$1:AF$108,0)&lt;43,"3rd/4th Girls",MATCH(AF162,AF$1:AF$108,0)&lt;62,"5th/6th Boys",MATCH(AF162,AF$1:AF$108,0)&lt;81,"5th/6th Girls",MATCH(AF162,AF$1:AF$108,0)&lt;100,"7th-9th Boys",MATCH(AF162,AF$1:AF$108,0)&lt;109,"7th-9th Girls"))</f>
        <v/>
      </c>
      <c r="AD162" s="152">
        <v>0.61458333333333337</v>
      </c>
      <c r="AE162" s="153" t="s">
        <v>79</v>
      </c>
      <c r="AF162" s="155" t="str">
        <f t="shared" ref="AF162:AF163" si="133">TEXT(AD162,"h:mm AM/PM")&amp;" "&amp;AE162</f>
        <v>2:45 PM MMS</v>
      </c>
    </row>
    <row r="163" spans="1:32" x14ac:dyDescent="0.3">
      <c r="A163" s="150" t="str" cm="1">
        <f t="array" ref="A163">IF(ISNA(_xlfn.IFS(MATCH(D163,D$1:D$108,0)&lt;24,"3rd/4th Boys",MATCH(D163,D$1:D$108,0)&lt;43,"3rd/4th Girls",MATCH(D163,D$1:D$108,0)&lt;62,"5th/6th Boys",MATCH(D163,D$1:D$108,0)&lt;81,"5th/6th Girls",MATCH(D163,D$1:D$108,0)&lt;100,"7th-9th Boys",MATCH(D163,D$1:D$108,0)&lt;109,"7th-9th Girls")),"",_xlfn.IFS(MATCH(D163,D$1:D$108,0)&lt;24,"3rd/4th Boys",MATCH(D163,D$1:D$108,0)&lt;43,"3rd/4th Girls",MATCH(D163,D$1:D$108,0)&lt;62,"5th/6th Boys",MATCH(D163,D$1:D$108,0)&lt;81,"5th/6th Girls",MATCH(D163,D$1:D$108,0)&lt;100,"7th-9th Boys",MATCH(D163,D$1:D$108,0)&lt;109,"7th-9th Girls"))</f>
        <v/>
      </c>
      <c r="B163" s="152">
        <v>0.66666666666666663</v>
      </c>
      <c r="C163" s="153" t="s">
        <v>79</v>
      </c>
      <c r="D163" s="154" t="str">
        <f t="shared" si="126"/>
        <v>4:00 PM MMS</v>
      </c>
      <c r="E163" s="151" t="str" cm="1">
        <f t="array" ref="E163">IF(ISNA(_xlfn.IFS(MATCH(H163,H$1:H$108,0)&lt;24,"3rd/4th Boys",MATCH(H163,H$1:H$108,0)&lt;43,"3rd/4th Girls",MATCH(H163,H$1:H$108,0)&lt;62,"5th/6th Boys",MATCH(H163,H$1:H$108,0)&lt;81,"5th/6th Girls",MATCH(H163,H$1:H$108,0)&lt;100,"7th-9th Boys",MATCH(H163,H$1:H$108,0)&lt;109,"7th-9th Girls")),"",_xlfn.IFS(MATCH(H163,H$1:H$108,0)&lt;24,"3rd/4th Boys",MATCH(H163,H$1:H$108,0)&lt;43,"3rd/4th Girls",MATCH(H163,H$1:H$108,0)&lt;62,"5th/6th Boys",MATCH(H163,H$1:H$108,0)&lt;81,"5th/6th Girls",MATCH(H163,H$1:H$108,0)&lt;100,"7th-9th Boys",MATCH(H163,H$1:H$108,0)&lt;109,"7th-9th Girls"))</f>
        <v/>
      </c>
      <c r="F163" s="152">
        <v>0.66666666666666663</v>
      </c>
      <c r="G163" s="153" t="s">
        <v>79</v>
      </c>
      <c r="H163" s="154" t="str">
        <f t="shared" si="127"/>
        <v>4:00 PM MMS</v>
      </c>
      <c r="I163" s="151" t="str" cm="1">
        <f t="array" ref="I163">IF(ISNA(_xlfn.IFS(MATCH(L163,L$1:L$108,0)&lt;24,"3rd/4th Boys",MATCH(L163,L$1:L$108,0)&lt;43,"3rd/4th Girls",MATCH(L163,L$1:L$108,0)&lt;62,"5th/6th Boys",MATCH(L163,L$1:L$108,0)&lt;81,"5th/6th Girls",MATCH(L163,L$1:L$108,0)&lt;100,"7th-9th Boys",MATCH(L163,L$1:L$108,0)&lt;109,"7th-9th Girls")),"",_xlfn.IFS(MATCH(L163,L$1:L$108,0)&lt;24,"3rd/4th Boys",MATCH(L163,L$1:L$108,0)&lt;43,"3rd/4th Girls",MATCH(L163,L$1:L$108,0)&lt;62,"5th/6th Boys",MATCH(L163,L$1:L$108,0)&lt;81,"5th/6th Girls",MATCH(L163,L$1:L$108,0)&lt;100,"7th-9th Boys",MATCH(L163,L$1:L$108,0)&lt;109,"7th-9th Girls"))</f>
        <v/>
      </c>
      <c r="J163" s="152">
        <v>0.66666666666666663</v>
      </c>
      <c r="K163" s="153" t="s">
        <v>79</v>
      </c>
      <c r="L163" s="154" t="str">
        <f t="shared" si="128"/>
        <v>4:00 PM MMS</v>
      </c>
      <c r="M163" s="150" t="str" cm="1">
        <f t="array" ref="M163">IF(ISNA(_xlfn.IFS(MATCH(P163,P$1:P$108,0)&lt;24,"3rd/4th Boys",MATCH(P163,P$1:P$108,0)&lt;43,"3rd/4th Girls",MATCH(P163,P$1:P$108,0)&lt;62,"5th/6th Boys",MATCH(P163,P$1:P$108,0)&lt;81,"5th/6th Girls",MATCH(P163,P$1:P$108,0)&lt;100,"7th-9th Boys",MATCH(P163,P$1:P$108,0)&lt;109,"7th-9th Girls")),"",_xlfn.IFS(MATCH(P163,P$1:P$108,0)&lt;24,"3rd/4th Boys",MATCH(P163,P$1:P$108,0)&lt;43,"3rd/4th Girls",MATCH(P163,P$1:P$108,0)&lt;62,"5th/6th Boys",MATCH(P163,P$1:P$108,0)&lt;81,"5th/6th Girls",MATCH(P163,P$1:P$108,0)&lt;100,"7th-9th Boys",MATCH(P163,P$1:P$108,0)&lt;109,"7th-9th Girls"))</f>
        <v/>
      </c>
      <c r="N163" s="152">
        <v>0.66666666666666663</v>
      </c>
      <c r="O163" s="153" t="s">
        <v>79</v>
      </c>
      <c r="P163" s="154" t="str">
        <f t="shared" si="129"/>
        <v>4:00 PM MMS</v>
      </c>
      <c r="Q163" s="151" t="str" cm="1">
        <f t="array" ref="Q163">IF(ISNA(_xlfn.IFS(MATCH(T163,T$1:T$108,0)&lt;24,"3rd/4th Boys",MATCH(T163,T$1:T$108,0)&lt;43,"3rd/4th Girls",MATCH(T163,T$1:T$108,0)&lt;62,"5th/6th Boys",MATCH(T163,T$1:T$108,0)&lt;81,"5th/6th Girls",MATCH(T163,T$1:T$108,0)&lt;100,"7th-9th Boys",MATCH(T163,T$1:T$108,0)&lt;109,"7th-9th Girls")),"",_xlfn.IFS(MATCH(T163,T$1:T$108,0)&lt;24,"3rd/4th Boys",MATCH(T163,T$1:T$108,0)&lt;43,"3rd/4th Girls",MATCH(T163,T$1:T$108,0)&lt;62,"5th/6th Boys",MATCH(T163,T$1:T$108,0)&lt;81,"5th/6th Girls",MATCH(T163,T$1:T$108,0)&lt;100,"7th-9th Boys",MATCH(T163,T$1:T$108,0)&lt;109,"7th-9th Girls"))</f>
        <v>5th/6th Girls</v>
      </c>
      <c r="R163" s="152">
        <v>0.66666666666666663</v>
      </c>
      <c r="S163" s="153" t="s">
        <v>79</v>
      </c>
      <c r="T163" s="154" t="str">
        <f t="shared" si="130"/>
        <v>4:00 PM MMS</v>
      </c>
      <c r="U163" s="151" t="str" cm="1">
        <f t="array" ref="U163">IF(ISNA(_xlfn.IFS(MATCH(X163,X$1:X$108,0)&lt;24,"3rd/4th Boys",MATCH(X163,X$1:X$108,0)&lt;43,"3rd/4th Girls",MATCH(X163,X$1:X$108,0)&lt;62,"5th/6th Boys",MATCH(X163,X$1:X$108,0)&lt;81,"5th/6th Girls",MATCH(X163,X$1:X$108,0)&lt;100,"7th-9th Boys",MATCH(X163,X$1:X$108,0)&lt;109,"7th-9th Girls")),"",_xlfn.IFS(MATCH(X163,X$1:X$108,0)&lt;24,"3rd/4th Boys",MATCH(X163,X$1:X$108,0)&lt;43,"3rd/4th Girls",MATCH(X163,X$1:X$108,0)&lt;62,"5th/6th Boys",MATCH(X163,X$1:X$108,0)&lt;81,"5th/6th Girls",MATCH(X163,X$1:X$108,0)&lt;100,"7th-9th Boys",MATCH(X163,X$1:X$108,0)&lt;109,"7th-9th Girls"))</f>
        <v>5th/6th Girls</v>
      </c>
      <c r="V163" s="152">
        <v>0.66666666666666663</v>
      </c>
      <c r="W163" s="153" t="s">
        <v>79</v>
      </c>
      <c r="X163" s="154" t="str">
        <f t="shared" si="131"/>
        <v>4:00 PM MMS</v>
      </c>
      <c r="Y163" s="151" t="str" cm="1">
        <f t="array" ref="Y163">IF(ISNA(_xlfn.IFS(MATCH(AB163,AB$1:AB$108,0)&lt;24,"3rd/4th Boys",MATCH(AB163,AB$1:AB$108,0)&lt;43,"3rd/4th Girls",MATCH(AB163,AB$1:AB$108,0)&lt;62,"5th/6th Boys",MATCH(AB163,AB$1:AB$108,0)&lt;81,"5th/6th Girls",MATCH(AB163,AB$1:AB$108,0)&lt;100,"7th-9th Boys",MATCH(AB163,AB$1:AB$108,0)&lt;109,"7th-9th Girls")),"",_xlfn.IFS(MATCH(AB163,AB$1:AB$108,0)&lt;24,"3rd/4th Boys",MATCH(AB163,AB$1:AB$108,0)&lt;43,"3rd/4th Girls",MATCH(AB163,AB$1:AB$108,0)&lt;62,"5th/6th Boys",MATCH(AB163,AB$1:AB$108,0)&lt;81,"5th/6th Girls",MATCH(AB163,AB$1:AB$108,0)&lt;100,"7th-9th Boys",MATCH(AB163,AB$1:AB$108,0)&lt;109,"7th-9th Girls"))</f>
        <v/>
      </c>
      <c r="Z163" s="152">
        <v>0.66666666666666663</v>
      </c>
      <c r="AA163" s="153" t="s">
        <v>79</v>
      </c>
      <c r="AB163" s="154" t="str">
        <f t="shared" si="132"/>
        <v>4:00 PM MMS</v>
      </c>
      <c r="AC163" s="151" t="str" cm="1">
        <f t="array" ref="AC163">IF(ISNA(_xlfn.IFS(MATCH(AF163,AF$1:AF$108,0)&lt;24,"3rd/4th Boys",MATCH(AF163,AF$1:AF$108,0)&lt;43,"3rd/4th Girls",MATCH(AF163,AF$1:AF$108,0)&lt;62,"5th/6th Boys",MATCH(AF163,AF$1:AF$108,0)&lt;81,"5th/6th Girls",MATCH(AF163,AF$1:AF$108,0)&lt;100,"7th-9th Boys",MATCH(AF163,AF$1:AF$108,0)&lt;109,"7th-9th Girls")),"",_xlfn.IFS(MATCH(AF163,AF$1:AF$108,0)&lt;24,"3rd/4th Boys",MATCH(AF163,AF$1:AF$108,0)&lt;43,"3rd/4th Girls",MATCH(AF163,AF$1:AF$108,0)&lt;62,"5th/6th Boys",MATCH(AF163,AF$1:AF$108,0)&lt;81,"5th/6th Girls",MATCH(AF163,AF$1:AF$108,0)&lt;100,"7th-9th Boys",MATCH(AF163,AF$1:AF$108,0)&lt;109,"7th-9th Girls"))</f>
        <v/>
      </c>
      <c r="AD163" s="152">
        <v>0.66666666666666663</v>
      </c>
      <c r="AE163" s="153" t="s">
        <v>79</v>
      </c>
      <c r="AF163" s="155" t="str">
        <f t="shared" si="133"/>
        <v>4:00 PM MMS</v>
      </c>
    </row>
  </sheetData>
  <sortState xmlns:xlrd2="http://schemas.microsoft.com/office/spreadsheetml/2017/richdata2" ref="A9:D23">
    <sortCondition ref="B9:B23"/>
  </sortState>
  <mergeCells count="24">
    <mergeCell ref="AJ102:AN102"/>
    <mergeCell ref="BC102:BF102"/>
    <mergeCell ref="AH104:AH107"/>
    <mergeCell ref="AG104:AG108"/>
    <mergeCell ref="AG85:AG99"/>
    <mergeCell ref="AH84:AH97"/>
    <mergeCell ref="AH65:AH78"/>
    <mergeCell ref="AG66:AG80"/>
    <mergeCell ref="AJ82:AW82"/>
    <mergeCell ref="BC6:BF6"/>
    <mergeCell ref="BC25:BF25"/>
    <mergeCell ref="BC44:BF44"/>
    <mergeCell ref="BC63:BF63"/>
    <mergeCell ref="AJ6:AW6"/>
    <mergeCell ref="AG47:AG61"/>
    <mergeCell ref="AG28:AG42"/>
    <mergeCell ref="AH27:AH40"/>
    <mergeCell ref="AH46:AH59"/>
    <mergeCell ref="AH8:AH21"/>
    <mergeCell ref="Q3:S3"/>
    <mergeCell ref="AG9:AG23"/>
    <mergeCell ref="AJ25:AW25"/>
    <mergeCell ref="AJ44:AW44"/>
    <mergeCell ref="AJ63:AW63"/>
  </mergeCells>
  <phoneticPr fontId="15" type="noConversion"/>
  <conditionalFormatting sqref="A110:A117 E110:E117 I110:I117 M110:M117 Q110:Q117 U110:U117 Y110:Y117 AC110:AC117">
    <cfRule type="expression" dxfId="9" priority="1">
      <formula>A110&gt;C110</formula>
    </cfRule>
  </conditionalFormatting>
  <conditionalFormatting sqref="A121:A163 E121:E163 I121:I163 M121:M163 Q121:Q163 U121:U163 Y121:Y163 AC121:AC163">
    <cfRule type="cellIs" dxfId="8" priority="2" operator="equal">
      <formula>"3rd/4th Boys"</formula>
    </cfRule>
    <cfRule type="cellIs" dxfId="7" priority="3" operator="equal">
      <formula>"3rd/4th Girls"</formula>
    </cfRule>
    <cfRule type="cellIs" dxfId="6" priority="4" operator="equal">
      <formula>"5th/6th Boys"</formula>
    </cfRule>
    <cfRule type="cellIs" dxfId="5" priority="5" operator="equal">
      <formula>"5th/6th Girls"</formula>
    </cfRule>
    <cfRule type="cellIs" dxfId="4" priority="6" operator="equal">
      <formula>"7th-9th Boys"</formula>
    </cfRule>
    <cfRule type="cellIs" dxfId="3" priority="7" operator="equal">
      <formula>"7th-9th Girls"</formula>
    </cfRule>
  </conditionalFormatting>
  <conditionalFormatting sqref="B131:B149 F131:F149 J131:J149 N131:N149 R131:R149 V131:V149 Z131:Z149 AD131:AD149 B155:B163 F155:F163 J155:J163 N155:N163 R155:R163 V155:V163 Z155:Z163 AD155:AD163">
    <cfRule type="expression" dxfId="2" priority="922">
      <formula>COUNTIF(D$9:D$109,D131)&gt;1</formula>
    </cfRule>
  </conditionalFormatting>
  <conditionalFormatting sqref="D9:D23 H9:H23 L9:L23 P9:P23 T9:T23 X9:X23 AB9:AB23 AF9:AF23 D28:D42 H28:H42 L28:L42 P28:P42 T28:T42 X28:X42 AB28:AB42 AF28:AF42 D47:D61 H47:H61 L47:L61 P47:P61 T47:T61 X47:X61 AB47:AB61 AF47:AF61 D66:D80 H66:H80 L66:L80 P66:P80 T66:T80 X66:X80 AB66:AB80 AF66:AF80 D85:D99 H85:H99 L85:L99 P85:P99 T85:T99 X85:X99 AB85:AB99 AF85:AF99 D104:D108 H104:H108 L104:L108 P104:P108 T104:T108 X104:X108 AB104:AB108 AF104:AF108">
    <cfRule type="cellIs" priority="119" stopIfTrue="1" operator="equal">
      <formula>""</formula>
    </cfRule>
  </conditionalFormatting>
  <conditionalFormatting sqref="D9:D23 H9:H23 L9:L23 P9:P23 T9:T23 X9:X23 AB9:AB23 AF9:AF23 D28:D42 H28:H42 L28:L42 P28:P42 T28:T42 X28:X42 AB28:AB42 AF28:AF42 D47:D61 H47:H61 L47:L61 P47:P61 T47:T61 X47:X61 AB47:AB61 AF47:AF61 D66:D80 H66:H80 L66:L80 P66:P80 T66:T80 X66:X80 AB66:AB80 AF66:AF80 D85:D99 H85:H99 L85:L99 P85:P99 T85:T99 X85:X99 AB85:AB99 AF85:AF99 H104:H108 L104:L108 P104:P108 T104:T108 X104:X108 AB104:AB108 AF104:AF108">
    <cfRule type="expression" dxfId="1" priority="779">
      <formula>ISNA(MATCH(D9,D$121:D$163,0))</formula>
    </cfRule>
  </conditionalFormatting>
  <conditionalFormatting sqref="AY8 AJ8:AW21 AJ27:AW40 AJ46:AW59 AJ65:AW78 AJ84:AW97">
    <cfRule type="cellIs" dxfId="0" priority="10" operator="greaterThan">
      <formula>1</formula>
    </cfRule>
  </conditionalFormatting>
  <pageMargins left="0.7" right="0.7" top="0.75" bottom="0.75" header="0.3" footer="0.3"/>
  <pageSetup orientation="portrait" r:id="rId1"/>
  <ignoredErrors>
    <ignoredError sqref="V128:W128 V127:W127 V126:W126 V125:W125 V124:W124 V123:W123 R128:S128 R127:S127 R126:S126 R125:S125 R124:S124 R123:S123 N128:O128 N127:O127 N126:O126 N125:O125 J128:K128 J127:K127 J126:K126 J125:K125 F126:G126 F127:G127 F128:G128 B130:D130 J124:K124 J123:K123 N124:O124 F124:G124 N123:O123 F123:G123 F125:G125 B125:D125 B123:D123 L123 B124:D124 L124 H123 H124 B128:D128 B127:D127 B126:D126 H125 H126 H127 H128 L125 L126 L127 L128 P123 P124 P125 P126 P127 P128 T123 T124 T125 T126 T127 T128 X123 X124 X125 X126 X127 X128 AB128 AB127 AB126 AB125 AB122 AB124 AB123 X122 T122 P122 L122 H122 B122:D122 Z130:AB130 F122:G122 J122:K122 N122:O122 R122:S122 V122:W122 Z122:AA122 Z128:AA128 Z127:AA127 Z126:AA126 Z125:AA125 Z124:AA124 Z123:AA123 B129:D129 F129:H129 J129:L129 N129:P129 R129:T129 V129:X129 Z129:AB129 F130:H130 J130:L130 N130:P130 R130:T130 V130:X13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C0C0F-075B-4106-B89F-947BDE9F1F04}">
  <sheetPr published="0">
    <pageSetUpPr fitToPage="1"/>
  </sheetPr>
  <dimension ref="A1:AC174"/>
  <sheetViews>
    <sheetView tabSelected="1" zoomScaleNormal="100" workbookViewId="0">
      <selection activeCell="F165" sqref="F165"/>
    </sheetView>
  </sheetViews>
  <sheetFormatPr defaultRowHeight="14.4" x14ac:dyDescent="0.3"/>
  <cols>
    <col min="1" max="1" width="8.33203125" customWidth="1"/>
    <col min="3" max="3" width="9.5546875" bestFit="1" customWidth="1"/>
    <col min="7" max="7" width="11.6640625" customWidth="1"/>
    <col min="8" max="8" width="11.6640625" bestFit="1" customWidth="1"/>
    <col min="23" max="23" width="9.77734375" bestFit="1" customWidth="1"/>
  </cols>
  <sheetData>
    <row r="1" spans="1:22" s="14" customFormat="1" x14ac:dyDescent="0.3">
      <c r="A1" s="156" t="s">
        <v>192</v>
      </c>
      <c r="N1" s="157"/>
    </row>
    <row r="2" spans="1:22" s="14" customFormat="1" x14ac:dyDescent="0.3">
      <c r="A2" s="158" t="s">
        <v>191</v>
      </c>
    </row>
    <row r="3" spans="1:22" s="14" customFormat="1" x14ac:dyDescent="0.3">
      <c r="A3" s="158"/>
    </row>
    <row r="4" spans="1:22" s="14" customFormat="1" ht="14.4" customHeight="1" x14ac:dyDescent="0.3">
      <c r="A4" s="235" t="s">
        <v>142</v>
      </c>
      <c r="B4" s="235"/>
      <c r="C4" s="235"/>
      <c r="D4" s="235"/>
      <c r="E4" s="235"/>
      <c r="F4" s="235"/>
      <c r="G4" s="235"/>
      <c r="H4" s="235"/>
      <c r="I4" s="235"/>
      <c r="J4" s="235"/>
      <c r="K4" s="235"/>
      <c r="L4" s="235"/>
      <c r="M4" s="235"/>
      <c r="N4" s="235"/>
      <c r="O4" s="235"/>
      <c r="P4" s="235"/>
      <c r="Q4" s="159"/>
      <c r="R4" s="159"/>
      <c r="S4" s="159"/>
      <c r="T4" s="159"/>
      <c r="U4" s="159"/>
      <c r="V4" s="159"/>
    </row>
    <row r="5" spans="1:22" s="14" customFormat="1" x14ac:dyDescent="0.3">
      <c r="A5" s="235"/>
      <c r="B5" s="235"/>
      <c r="C5" s="235"/>
      <c r="D5" s="235"/>
      <c r="E5" s="235"/>
      <c r="F5" s="235"/>
      <c r="G5" s="235"/>
      <c r="H5" s="235"/>
      <c r="I5" s="235"/>
      <c r="J5" s="235"/>
      <c r="K5" s="235"/>
      <c r="L5" s="235"/>
      <c r="M5" s="235"/>
      <c r="N5" s="235"/>
      <c r="O5" s="235"/>
      <c r="P5" s="235"/>
      <c r="Q5" s="159"/>
      <c r="R5" s="159"/>
      <c r="S5" s="159"/>
      <c r="T5" s="159"/>
      <c r="U5" s="159"/>
      <c r="V5" s="159"/>
    </row>
    <row r="6" spans="1:22" s="14" customFormat="1" x14ac:dyDescent="0.3">
      <c r="A6" s="235"/>
      <c r="B6" s="235"/>
      <c r="C6" s="235"/>
      <c r="D6" s="235"/>
      <c r="E6" s="235"/>
      <c r="F6" s="235"/>
      <c r="G6" s="235"/>
      <c r="H6" s="235"/>
      <c r="I6" s="235"/>
      <c r="J6" s="235"/>
      <c r="K6" s="235"/>
      <c r="L6" s="235"/>
      <c r="M6" s="235"/>
      <c r="N6" s="235"/>
      <c r="O6" s="235"/>
      <c r="P6" s="235"/>
      <c r="Q6" s="159"/>
      <c r="R6" s="159"/>
      <c r="S6" s="159"/>
      <c r="T6" s="159"/>
      <c r="U6" s="159"/>
      <c r="V6" s="159"/>
    </row>
    <row r="7" spans="1:22" s="14" customFormat="1" x14ac:dyDescent="0.3">
      <c r="A7" s="201"/>
      <c r="B7" s="201"/>
      <c r="C7" s="201"/>
      <c r="D7" s="201"/>
      <c r="E7" s="201"/>
      <c r="F7" s="201"/>
      <c r="G7" s="201"/>
      <c r="H7" s="201"/>
      <c r="I7" s="201"/>
      <c r="J7" s="201"/>
      <c r="K7" s="201"/>
      <c r="L7" s="201"/>
      <c r="M7" s="201"/>
      <c r="N7" s="201"/>
      <c r="O7" s="201"/>
      <c r="P7" s="201"/>
      <c r="Q7" s="159"/>
      <c r="R7" s="159"/>
      <c r="S7" s="159"/>
      <c r="T7" s="159"/>
      <c r="U7" s="159"/>
      <c r="V7" s="159"/>
    </row>
    <row r="8" spans="1:22" s="14" customFormat="1" x14ac:dyDescent="0.3">
      <c r="A8" s="202" t="s">
        <v>224</v>
      </c>
      <c r="B8" s="201"/>
      <c r="C8" s="201"/>
      <c r="D8" s="201"/>
      <c r="E8" s="201"/>
      <c r="F8" s="201"/>
      <c r="G8" s="201"/>
      <c r="H8" s="201"/>
      <c r="I8" s="201"/>
      <c r="J8" s="201"/>
      <c r="K8" s="201"/>
      <c r="L8" s="201"/>
      <c r="M8" s="201"/>
      <c r="N8" s="201"/>
      <c r="O8" s="201"/>
      <c r="P8" s="201"/>
      <c r="Q8" s="159"/>
      <c r="R8" s="159"/>
      <c r="S8" s="159"/>
      <c r="T8" s="159"/>
      <c r="U8" s="159"/>
      <c r="V8" s="159"/>
    </row>
    <row r="9" spans="1:22" s="14" customFormat="1" x14ac:dyDescent="0.3">
      <c r="A9" s="202" t="s">
        <v>225</v>
      </c>
      <c r="B9" s="201"/>
      <c r="C9" s="201"/>
      <c r="D9" s="201"/>
      <c r="E9" s="201"/>
      <c r="F9" s="201"/>
      <c r="G9" s="201"/>
      <c r="H9" s="201"/>
      <c r="I9" s="201"/>
      <c r="J9" s="201"/>
      <c r="K9" s="201"/>
      <c r="L9" s="201"/>
      <c r="M9" s="201"/>
      <c r="N9" s="201"/>
      <c r="O9" s="201"/>
      <c r="P9" s="201"/>
      <c r="Q9" s="159"/>
      <c r="R9" s="159"/>
      <c r="S9" s="159"/>
      <c r="T9" s="159"/>
      <c r="U9" s="159"/>
      <c r="V9" s="159"/>
    </row>
    <row r="10" spans="1:22" s="14" customFormat="1" x14ac:dyDescent="0.3">
      <c r="A10" s="202" t="s">
        <v>226</v>
      </c>
      <c r="B10" s="201"/>
      <c r="C10" s="201"/>
      <c r="D10" s="201"/>
      <c r="E10" s="201"/>
      <c r="F10" s="201"/>
      <c r="G10" s="201"/>
      <c r="H10" s="201"/>
      <c r="I10" s="201"/>
      <c r="J10" s="201"/>
      <c r="K10" s="201"/>
      <c r="L10" s="201"/>
      <c r="M10" s="201"/>
      <c r="N10" s="201"/>
      <c r="O10" s="201"/>
      <c r="P10" s="201"/>
      <c r="Q10" s="159"/>
      <c r="R10" s="159"/>
      <c r="S10" s="159"/>
      <c r="T10" s="159"/>
      <c r="U10" s="159"/>
      <c r="V10" s="159"/>
    </row>
    <row r="11" spans="1:22" s="14" customFormat="1" x14ac:dyDescent="0.3">
      <c r="A11" s="159"/>
      <c r="B11" s="159"/>
      <c r="C11" s="159"/>
      <c r="D11" s="159"/>
      <c r="E11" s="159"/>
      <c r="F11" s="159"/>
      <c r="G11" s="159"/>
      <c r="H11" s="159"/>
      <c r="I11" s="159"/>
      <c r="J11" s="159"/>
      <c r="K11" s="159"/>
      <c r="L11" s="159"/>
      <c r="M11" s="159"/>
      <c r="N11" s="159"/>
      <c r="O11" s="159"/>
      <c r="P11" s="159"/>
      <c r="Q11" s="159"/>
      <c r="R11" s="159"/>
      <c r="S11" s="159"/>
      <c r="T11" s="159"/>
      <c r="U11" s="159"/>
      <c r="V11" s="159"/>
    </row>
    <row r="12" spans="1:22" s="14" customFormat="1" x14ac:dyDescent="0.3">
      <c r="A12" s="53" t="s">
        <v>117</v>
      </c>
      <c r="B12" s="160"/>
      <c r="C12" s="160"/>
      <c r="D12" s="160"/>
      <c r="E12" s="160"/>
      <c r="F12" s="160"/>
      <c r="G12" s="160"/>
      <c r="H12" s="160"/>
      <c r="I12" s="160"/>
    </row>
    <row r="13" spans="1:22" s="14" customFormat="1" x14ac:dyDescent="0.3">
      <c r="A13" s="53"/>
      <c r="B13" s="161" t="s">
        <v>118</v>
      </c>
      <c r="C13" s="162"/>
      <c r="D13" s="162"/>
      <c r="E13" s="162"/>
      <c r="F13" s="162"/>
      <c r="G13" s="162"/>
      <c r="H13" s="162"/>
      <c r="I13" s="162"/>
    </row>
    <row r="14" spans="1:22" s="14" customFormat="1" x14ac:dyDescent="0.3">
      <c r="A14" s="53"/>
      <c r="B14" s="161"/>
      <c r="C14" s="163" t="s">
        <v>119</v>
      </c>
      <c r="D14" s="162"/>
      <c r="E14" s="162"/>
      <c r="F14" s="162"/>
      <c r="G14" s="162"/>
      <c r="H14" s="162"/>
      <c r="I14" s="162"/>
    </row>
    <row r="15" spans="1:22" s="14" customFormat="1" x14ac:dyDescent="0.3">
      <c r="B15" s="161" t="s">
        <v>218</v>
      </c>
      <c r="C15" s="162"/>
      <c r="D15" s="162"/>
      <c r="E15" s="162"/>
      <c r="F15" s="162"/>
      <c r="G15" s="162"/>
      <c r="H15" s="162"/>
      <c r="I15" s="162"/>
    </row>
    <row r="16" spans="1:22" s="14" customFormat="1" x14ac:dyDescent="0.3">
      <c r="A16" s="53"/>
      <c r="B16" s="161"/>
      <c r="C16" s="163" t="s">
        <v>220</v>
      </c>
      <c r="D16" s="162"/>
      <c r="E16" s="162"/>
      <c r="F16" s="162"/>
      <c r="G16" s="162"/>
      <c r="H16" s="162"/>
      <c r="I16" s="162"/>
    </row>
    <row r="17" spans="1:22" s="14" customFormat="1" x14ac:dyDescent="0.3">
      <c r="B17" s="161" t="s">
        <v>120</v>
      </c>
      <c r="C17" s="162"/>
      <c r="D17" s="162"/>
      <c r="E17" s="162"/>
      <c r="F17" s="162"/>
      <c r="G17" s="162"/>
      <c r="H17" s="162"/>
      <c r="I17" s="162"/>
    </row>
    <row r="18" spans="1:22" s="14" customFormat="1" x14ac:dyDescent="0.3">
      <c r="B18" s="161"/>
      <c r="C18" s="163" t="s">
        <v>121</v>
      </c>
      <c r="D18" s="162"/>
      <c r="E18" s="162"/>
      <c r="F18" s="162"/>
      <c r="G18" s="162"/>
      <c r="H18" s="162"/>
      <c r="I18" s="162"/>
    </row>
    <row r="19" spans="1:22" s="14" customFormat="1" ht="14.4" customHeight="1" x14ac:dyDescent="0.3">
      <c r="A19" s="53"/>
      <c r="B19" s="234" t="s">
        <v>122</v>
      </c>
      <c r="C19" s="234"/>
      <c r="D19" s="234"/>
      <c r="E19" s="234"/>
      <c r="F19" s="234"/>
      <c r="G19" s="234"/>
      <c r="H19" s="234"/>
      <c r="I19" s="234"/>
      <c r="J19" s="234"/>
      <c r="K19" s="234"/>
      <c r="L19" s="234"/>
      <c r="M19" s="234"/>
      <c r="N19" s="234"/>
      <c r="O19" s="234"/>
      <c r="P19" s="234"/>
    </row>
    <row r="20" spans="1:22" s="14" customFormat="1" x14ac:dyDescent="0.3">
      <c r="A20" s="53"/>
      <c r="B20" s="234"/>
      <c r="C20" s="234"/>
      <c r="D20" s="234"/>
      <c r="E20" s="234"/>
      <c r="F20" s="234"/>
      <c r="G20" s="234"/>
      <c r="H20" s="234"/>
      <c r="I20" s="234"/>
      <c r="J20" s="234"/>
      <c r="K20" s="234"/>
      <c r="L20" s="234"/>
      <c r="M20" s="234"/>
      <c r="N20" s="234"/>
      <c r="O20" s="234"/>
      <c r="P20" s="234"/>
    </row>
    <row r="21" spans="1:22" s="14" customFormat="1" x14ac:dyDescent="0.3">
      <c r="A21" s="53"/>
      <c r="B21" s="161"/>
      <c r="C21" s="163"/>
      <c r="D21" s="162"/>
      <c r="E21" s="162"/>
      <c r="F21" s="162"/>
      <c r="G21" s="162"/>
      <c r="H21" s="162"/>
      <c r="I21" s="162"/>
    </row>
    <row r="22" spans="1:22" s="14" customFormat="1" x14ac:dyDescent="0.3">
      <c r="A22" s="53" t="s">
        <v>123</v>
      </c>
      <c r="B22" s="160"/>
      <c r="C22" s="160"/>
      <c r="D22" s="160"/>
      <c r="E22" s="160"/>
      <c r="F22" s="160"/>
      <c r="G22" s="160"/>
      <c r="H22" s="160"/>
      <c r="I22" s="160"/>
    </row>
    <row r="23" spans="1:22" s="14" customFormat="1" x14ac:dyDescent="0.3">
      <c r="B23" s="203" t="s">
        <v>227</v>
      </c>
      <c r="C23" s="159"/>
      <c r="D23" s="159"/>
      <c r="E23" s="159"/>
      <c r="F23" s="159"/>
      <c r="G23" s="159"/>
      <c r="H23" s="159"/>
      <c r="I23" s="159"/>
      <c r="J23" s="159"/>
      <c r="K23" s="159"/>
      <c r="L23" s="159"/>
      <c r="M23" s="159"/>
      <c r="N23" s="159"/>
      <c r="O23" s="159"/>
      <c r="P23" s="159"/>
      <c r="Q23" s="159"/>
      <c r="R23" s="159"/>
      <c r="S23" s="159"/>
      <c r="T23" s="159"/>
      <c r="U23" s="159"/>
      <c r="V23" s="159"/>
    </row>
    <row r="24" spans="1:22" s="14" customFormat="1" x14ac:dyDescent="0.3">
      <c r="B24" s="203"/>
      <c r="C24" s="159"/>
      <c r="D24" s="159"/>
      <c r="E24" s="159"/>
      <c r="F24" s="159"/>
      <c r="G24" s="159"/>
      <c r="H24" s="159"/>
      <c r="I24" s="159"/>
      <c r="J24" s="159"/>
      <c r="K24" s="159"/>
      <c r="L24" s="159"/>
      <c r="M24" s="159"/>
      <c r="N24" s="159"/>
      <c r="O24" s="159"/>
      <c r="P24" s="159"/>
      <c r="Q24" s="159"/>
      <c r="R24" s="159"/>
      <c r="S24" s="159"/>
      <c r="T24" s="159"/>
      <c r="U24" s="159"/>
      <c r="V24" s="159"/>
    </row>
    <row r="25" spans="1:22" s="14" customFormat="1" ht="14.4" customHeight="1" x14ac:dyDescent="0.3">
      <c r="B25" s="233" t="s">
        <v>145</v>
      </c>
      <c r="C25" s="233"/>
      <c r="D25" s="233"/>
      <c r="E25" s="233"/>
      <c r="F25" s="233"/>
      <c r="G25" s="233"/>
      <c r="H25" s="233"/>
      <c r="I25" s="233"/>
      <c r="J25" s="233"/>
      <c r="K25" s="233"/>
      <c r="L25" s="233"/>
      <c r="M25" s="233"/>
      <c r="N25" s="233"/>
      <c r="O25" s="233"/>
      <c r="P25" s="233"/>
    </row>
    <row r="26" spans="1:22" s="14" customFormat="1" x14ac:dyDescent="0.3">
      <c r="B26" s="233"/>
      <c r="C26" s="233"/>
      <c r="D26" s="233"/>
      <c r="E26" s="233"/>
      <c r="F26" s="233"/>
      <c r="G26" s="233"/>
      <c r="H26" s="233"/>
      <c r="I26" s="233"/>
      <c r="J26" s="233"/>
      <c r="K26" s="233"/>
      <c r="L26" s="233"/>
      <c r="M26" s="233"/>
      <c r="N26" s="233"/>
      <c r="O26" s="233"/>
      <c r="P26" s="233"/>
    </row>
    <row r="27" spans="1:22" s="14" customFormat="1" x14ac:dyDescent="0.3">
      <c r="B27" s="165"/>
      <c r="C27" s="165" t="s">
        <v>124</v>
      </c>
      <c r="D27" s="160"/>
      <c r="E27" s="160"/>
      <c r="F27" s="160"/>
      <c r="G27" s="160"/>
      <c r="H27" s="160"/>
      <c r="I27" s="160"/>
    </row>
    <row r="28" spans="1:22" s="14" customFormat="1" x14ac:dyDescent="0.3">
      <c r="B28" s="165"/>
      <c r="C28" s="165" t="s">
        <v>125</v>
      </c>
      <c r="D28" s="160"/>
      <c r="E28" s="160"/>
      <c r="F28" s="160"/>
      <c r="G28" s="160"/>
      <c r="H28" s="160"/>
      <c r="I28" s="160"/>
    </row>
    <row r="29" spans="1:22" s="14" customFormat="1" x14ac:dyDescent="0.3">
      <c r="B29" s="165"/>
      <c r="C29" s="165" t="s">
        <v>126</v>
      </c>
      <c r="D29" s="160"/>
      <c r="E29" s="160"/>
      <c r="F29" s="160"/>
      <c r="G29" s="160"/>
      <c r="H29" s="160"/>
      <c r="I29" s="160"/>
    </row>
    <row r="30" spans="1:22" s="14" customFormat="1" x14ac:dyDescent="0.3">
      <c r="B30" s="165"/>
      <c r="C30" s="165" t="s">
        <v>127</v>
      </c>
      <c r="D30" s="160"/>
      <c r="E30" s="160"/>
      <c r="F30" s="160"/>
      <c r="G30" s="160"/>
      <c r="H30" s="160"/>
      <c r="I30" s="160"/>
    </row>
    <row r="31" spans="1:22" s="14" customFormat="1" ht="14.4" customHeight="1" x14ac:dyDescent="0.3">
      <c r="B31" s="187" t="s">
        <v>144</v>
      </c>
      <c r="C31" s="186"/>
      <c r="D31" s="186"/>
      <c r="E31" s="186"/>
      <c r="F31" s="186"/>
      <c r="G31" s="186"/>
      <c r="H31" s="186"/>
      <c r="I31" s="186"/>
      <c r="J31" s="186"/>
      <c r="K31" s="186"/>
      <c r="L31" s="186"/>
      <c r="M31" s="186"/>
      <c r="N31" s="186"/>
    </row>
    <row r="32" spans="1:22" s="14" customFormat="1" x14ac:dyDescent="0.3">
      <c r="B32" s="187"/>
      <c r="C32" s="186"/>
      <c r="D32" s="186"/>
      <c r="E32" s="186"/>
      <c r="F32" s="186"/>
      <c r="G32" s="186"/>
      <c r="H32" s="186"/>
      <c r="I32" s="186"/>
      <c r="J32" s="186"/>
      <c r="K32" s="186"/>
      <c r="L32" s="186"/>
      <c r="M32" s="186"/>
      <c r="N32" s="186"/>
    </row>
    <row r="33" spans="1:26" s="14" customFormat="1" ht="14.4" customHeight="1" x14ac:dyDescent="0.3">
      <c r="B33" s="233" t="s">
        <v>222</v>
      </c>
      <c r="C33" s="233"/>
      <c r="D33" s="233"/>
      <c r="E33" s="233"/>
      <c r="F33" s="233"/>
      <c r="G33" s="233"/>
      <c r="H33" s="233"/>
      <c r="I33" s="233"/>
      <c r="J33" s="233"/>
      <c r="K33" s="233"/>
      <c r="L33" s="233"/>
      <c r="M33" s="233"/>
      <c r="N33" s="233"/>
      <c r="O33" s="233"/>
      <c r="P33" s="233"/>
    </row>
    <row r="34" spans="1:26" s="14" customFormat="1" ht="14.4" customHeight="1" x14ac:dyDescent="0.3">
      <c r="B34" s="233"/>
      <c r="C34" s="233"/>
      <c r="D34" s="233"/>
      <c r="E34" s="233"/>
      <c r="F34" s="233"/>
      <c r="G34" s="233"/>
      <c r="H34" s="233"/>
      <c r="I34" s="233"/>
      <c r="J34" s="233"/>
      <c r="K34" s="233"/>
      <c r="L34" s="233"/>
      <c r="M34" s="233"/>
      <c r="N34" s="233"/>
      <c r="O34" s="233"/>
      <c r="P34" s="233"/>
    </row>
    <row r="35" spans="1:26" s="14" customFormat="1" ht="14.4" customHeight="1" x14ac:dyDescent="0.3">
      <c r="B35" s="164"/>
      <c r="C35" s="165" t="s">
        <v>223</v>
      </c>
      <c r="D35" s="164"/>
      <c r="E35" s="164"/>
      <c r="F35" s="164"/>
      <c r="G35" s="164"/>
      <c r="H35" s="164"/>
      <c r="I35" s="164"/>
      <c r="J35" s="164"/>
      <c r="K35" s="164"/>
      <c r="L35" s="164"/>
      <c r="M35" s="164"/>
      <c r="N35" s="164"/>
      <c r="O35" s="164"/>
      <c r="P35" s="164"/>
    </row>
    <row r="36" spans="1:26" s="14" customFormat="1" ht="16.2" x14ac:dyDescent="0.3">
      <c r="B36" s="187"/>
      <c r="C36" s="188" t="s">
        <v>143</v>
      </c>
      <c r="D36" s="187"/>
      <c r="E36" s="187"/>
      <c r="F36" s="187"/>
      <c r="G36" s="187"/>
      <c r="H36" s="187"/>
      <c r="I36" s="187"/>
      <c r="J36" s="187"/>
      <c r="K36" s="187"/>
      <c r="L36" s="187"/>
      <c r="M36" s="187"/>
      <c r="N36" s="187"/>
      <c r="O36" s="187"/>
      <c r="P36" s="187"/>
    </row>
    <row r="37" spans="1:26" s="14" customFormat="1" x14ac:dyDescent="0.3">
      <c r="B37" s="187"/>
      <c r="C37" s="188" t="s">
        <v>221</v>
      </c>
      <c r="D37" s="187"/>
      <c r="E37" s="187"/>
      <c r="F37" s="187"/>
      <c r="G37" s="187"/>
      <c r="H37" s="187"/>
      <c r="I37" s="187"/>
      <c r="J37" s="187"/>
      <c r="K37" s="187"/>
      <c r="L37" s="187"/>
      <c r="M37" s="187"/>
      <c r="N37" s="187"/>
      <c r="O37" s="187"/>
      <c r="P37" s="187"/>
    </row>
    <row r="38" spans="1:26" s="14" customFormat="1" x14ac:dyDescent="0.3">
      <c r="B38" s="164"/>
      <c r="C38" s="164"/>
      <c r="D38" s="164"/>
      <c r="E38" s="164"/>
      <c r="F38" s="164"/>
      <c r="G38" s="164"/>
      <c r="H38" s="164"/>
      <c r="I38" s="164"/>
      <c r="J38" s="164"/>
      <c r="K38" s="164"/>
      <c r="L38" s="164"/>
      <c r="M38" s="164"/>
      <c r="N38" s="164"/>
    </row>
    <row r="39" spans="1:26" s="14" customFormat="1" x14ac:dyDescent="0.3">
      <c r="A39" s="53" t="s">
        <v>228</v>
      </c>
      <c r="B39" s="164"/>
      <c r="C39" s="164"/>
      <c r="D39" s="164"/>
      <c r="E39" s="164"/>
      <c r="F39" s="164"/>
      <c r="G39" s="164"/>
      <c r="H39" s="164"/>
      <c r="I39" s="164"/>
      <c r="J39" s="164"/>
      <c r="K39" s="164"/>
      <c r="L39" s="164"/>
      <c r="M39" s="164"/>
      <c r="N39" s="164"/>
    </row>
    <row r="40" spans="1:26" s="14" customFormat="1" x14ac:dyDescent="0.3">
      <c r="B40" s="165"/>
      <c r="C40" s="160"/>
      <c r="D40" s="160"/>
      <c r="E40" s="160"/>
      <c r="F40" s="160"/>
      <c r="G40" s="160"/>
      <c r="H40" s="160"/>
      <c r="I40" s="160"/>
    </row>
    <row r="41" spans="1:26" s="14" customFormat="1" x14ac:dyDescent="0.3">
      <c r="A41" s="17"/>
      <c r="B41" s="166"/>
      <c r="C41" s="167"/>
      <c r="D41" s="167"/>
      <c r="E41" s="167"/>
      <c r="F41" s="167"/>
      <c r="G41" s="167"/>
      <c r="H41" s="167"/>
      <c r="I41" s="167"/>
      <c r="J41" s="17"/>
      <c r="K41" s="17"/>
      <c r="L41" s="17"/>
      <c r="M41" s="17"/>
      <c r="N41" s="17"/>
      <c r="O41" s="17"/>
      <c r="P41" s="17"/>
    </row>
    <row r="42" spans="1:26" s="14" customFormat="1" x14ac:dyDescent="0.3">
      <c r="A42" s="156" t="s">
        <v>128</v>
      </c>
      <c r="B42" s="53" t="s">
        <v>129</v>
      </c>
      <c r="E42" s="156" t="s">
        <v>130</v>
      </c>
      <c r="F42" s="14">
        <v>14</v>
      </c>
      <c r="H42" s="156" t="s">
        <v>139</v>
      </c>
      <c r="I42" s="168" t="s">
        <v>490</v>
      </c>
      <c r="J42" s="160"/>
      <c r="K42" s="160"/>
      <c r="O42" s="160"/>
      <c r="P42" s="53"/>
      <c r="Q42" s="53"/>
      <c r="T42" s="53"/>
      <c r="W42" s="168"/>
      <c r="X42" s="160"/>
      <c r="Y42" s="160"/>
      <c r="Z42" s="160"/>
    </row>
    <row r="43" spans="1:26" s="14" customFormat="1" x14ac:dyDescent="0.3">
      <c r="A43" s="13" t="s">
        <v>131</v>
      </c>
      <c r="B43" s="232">
        <v>46067</v>
      </c>
      <c r="C43" s="232"/>
      <c r="E43" s="156" t="s">
        <v>132</v>
      </c>
      <c r="F43" s="14">
        <f>(MAX(B53:B77)+3)*2</f>
        <v>20</v>
      </c>
      <c r="H43" s="53"/>
      <c r="I43" s="160"/>
      <c r="J43" s="160"/>
      <c r="O43" s="160"/>
      <c r="P43"/>
      <c r="Q43" s="169"/>
      <c r="R43" s="169"/>
      <c r="T43" s="53"/>
      <c r="W43" s="53"/>
      <c r="X43" s="160"/>
      <c r="Y43" s="160"/>
    </row>
    <row r="44" spans="1:26" s="14" customFormat="1" x14ac:dyDescent="0.3">
      <c r="A44" s="156" t="s">
        <v>133</v>
      </c>
      <c r="B44" s="53" t="s">
        <v>78</v>
      </c>
      <c r="C44" s="53" t="s">
        <v>493</v>
      </c>
      <c r="H44" s="53"/>
      <c r="P44" s="53"/>
      <c r="Q44" s="53"/>
      <c r="W44" s="53"/>
    </row>
    <row r="45" spans="1:26" s="14" customFormat="1" x14ac:dyDescent="0.3">
      <c r="A45" s="231" t="s">
        <v>134</v>
      </c>
      <c r="B45" s="231"/>
      <c r="C45" s="41">
        <v>0.375</v>
      </c>
      <c r="E45" s="156" t="s">
        <v>135</v>
      </c>
      <c r="F45" s="170">
        <f>C76+(C46)/1440</f>
        <v>0.61458333333333337</v>
      </c>
      <c r="H45" s="53"/>
      <c r="I45" s="160"/>
      <c r="J45" s="160"/>
      <c r="O45" s="160"/>
      <c r="P45"/>
      <c r="Q45"/>
      <c r="R45" s="41"/>
      <c r="T45" s="53"/>
      <c r="U45" s="170"/>
      <c r="W45" s="53"/>
      <c r="X45" s="160"/>
      <c r="Y45" s="160"/>
    </row>
    <row r="46" spans="1:26" s="14" customFormat="1" x14ac:dyDescent="0.3">
      <c r="A46" s="231" t="s">
        <v>136</v>
      </c>
      <c r="B46" s="231"/>
      <c r="C46" s="42">
        <v>30</v>
      </c>
      <c r="D46" s="53" t="s">
        <v>137</v>
      </c>
      <c r="H46" s="156"/>
      <c r="P46"/>
      <c r="Q46"/>
      <c r="R46" s="42"/>
      <c r="S46" s="53"/>
      <c r="W46" s="53"/>
    </row>
    <row r="47" spans="1:26" s="14" customFormat="1" x14ac:dyDescent="0.3">
      <c r="A47" s="13" t="s">
        <v>465</v>
      </c>
      <c r="B47" s="24" t="s">
        <v>466</v>
      </c>
      <c r="C47" s="14" t="s">
        <v>23</v>
      </c>
      <c r="D47" s="14" t="s">
        <v>86</v>
      </c>
      <c r="E47" s="14" t="s">
        <v>100</v>
      </c>
      <c r="F47" s="14" t="s">
        <v>57</v>
      </c>
      <c r="P47"/>
    </row>
    <row r="48" spans="1:26" s="14" customFormat="1" x14ac:dyDescent="0.3">
      <c r="A48" s="13" t="s">
        <v>465</v>
      </c>
      <c r="B48" s="24" t="s">
        <v>467</v>
      </c>
      <c r="C48" s="14" t="s">
        <v>26</v>
      </c>
      <c r="D48" s="14" t="s">
        <v>25</v>
      </c>
      <c r="E48" s="14" t="s">
        <v>54</v>
      </c>
      <c r="P48"/>
    </row>
    <row r="49" spans="1:29" s="14" customFormat="1" x14ac:dyDescent="0.3">
      <c r="A49" s="13" t="s">
        <v>465</v>
      </c>
      <c r="B49" s="24" t="s">
        <v>491</v>
      </c>
      <c r="C49" s="14" t="s">
        <v>24</v>
      </c>
      <c r="D49" s="14" t="s">
        <v>22</v>
      </c>
      <c r="E49" s="14" t="s">
        <v>55</v>
      </c>
      <c r="F49" s="14" t="s">
        <v>168</v>
      </c>
      <c r="P49"/>
    </row>
    <row r="50" spans="1:29" s="14" customFormat="1" x14ac:dyDescent="0.3">
      <c r="A50" s="13" t="s">
        <v>465</v>
      </c>
      <c r="B50" s="24" t="s">
        <v>492</v>
      </c>
      <c r="C50" s="14" t="s">
        <v>87</v>
      </c>
      <c r="D50" s="14" t="s">
        <v>17</v>
      </c>
      <c r="E50" s="14" t="s">
        <v>56</v>
      </c>
      <c r="P50"/>
    </row>
    <row r="51" spans="1:29" s="14" customFormat="1" x14ac:dyDescent="0.3">
      <c r="A51" s="13" t="s">
        <v>468</v>
      </c>
      <c r="B51" s="53" t="s">
        <v>489</v>
      </c>
      <c r="I51" s="13"/>
      <c r="J51" s="24"/>
      <c r="M51" s="53"/>
      <c r="P51"/>
      <c r="Q51" s="53"/>
      <c r="X51"/>
    </row>
    <row r="52" spans="1:29" s="14" customFormat="1" x14ac:dyDescent="0.3">
      <c r="A52" s="156" t="s">
        <v>469</v>
      </c>
      <c r="B52" s="53" t="s">
        <v>487</v>
      </c>
      <c r="C52" s="53"/>
      <c r="I52" s="24"/>
      <c r="J52" s="24"/>
      <c r="K52" s="24"/>
      <c r="L52" s="24"/>
      <c r="M52" s="24"/>
      <c r="N52" s="24"/>
      <c r="P52" s="53"/>
      <c r="Q52" s="53"/>
      <c r="R52" s="53"/>
      <c r="X52"/>
      <c r="Y52"/>
      <c r="Z52"/>
      <c r="AA52"/>
      <c r="AB52"/>
      <c r="AC52"/>
    </row>
    <row r="53" spans="1:29" s="14" customFormat="1" ht="14.4" customHeight="1" x14ac:dyDescent="0.3">
      <c r="O53" s="171"/>
      <c r="P53"/>
    </row>
    <row r="54" spans="1:29" s="14" customFormat="1" ht="14.4" customHeight="1" x14ac:dyDescent="0.3">
      <c r="B54" s="5" t="s">
        <v>75</v>
      </c>
      <c r="C54" s="5" t="s">
        <v>470</v>
      </c>
      <c r="D54" s="5" t="s">
        <v>471</v>
      </c>
      <c r="E54" s="5" t="s">
        <v>472</v>
      </c>
      <c r="F54" s="5" t="s">
        <v>473</v>
      </c>
      <c r="G54" s="5" t="s">
        <v>77</v>
      </c>
      <c r="H54" s="5"/>
      <c r="I54" s="229" t="s">
        <v>474</v>
      </c>
      <c r="J54" s="229"/>
      <c r="K54" s="229"/>
      <c r="L54" s="229"/>
      <c r="M54" s="229"/>
      <c r="N54" s="229"/>
      <c r="O54" s="24"/>
      <c r="P54"/>
      <c r="Q54" s="172"/>
      <c r="R54" s="172"/>
      <c r="S54" s="172"/>
      <c r="T54" s="172"/>
      <c r="U54" s="172"/>
      <c r="V54" s="172"/>
      <c r="W54" s="172"/>
      <c r="X54" s="173"/>
      <c r="Y54" s="173"/>
      <c r="Z54" s="173"/>
      <c r="AA54" s="173"/>
      <c r="AB54" s="173"/>
      <c r="AC54" s="173"/>
    </row>
    <row r="55" spans="1:29" s="14" customFormat="1" ht="14.4" customHeight="1" x14ac:dyDescent="0.3">
      <c r="A55" s="230" t="s">
        <v>475</v>
      </c>
      <c r="B55" s="14">
        <v>1</v>
      </c>
      <c r="C55" s="170">
        <f>C45</f>
        <v>0.375</v>
      </c>
      <c r="D55" s="14" t="str">
        <f>I55</f>
        <v>A</v>
      </c>
      <c r="E55" s="14" t="str">
        <f>M55</f>
        <v>A1</v>
      </c>
      <c r="F55" s="14" t="str">
        <f>N55</f>
        <v>A4</v>
      </c>
      <c r="G55" s="14" t="str">
        <f>B44</f>
        <v>SHS</v>
      </c>
      <c r="H55" s="157"/>
      <c r="I55" s="14" t="s">
        <v>466</v>
      </c>
      <c r="J55" s="14">
        <v>1</v>
      </c>
      <c r="K55" s="14">
        <v>2</v>
      </c>
      <c r="L55" s="14" t="s">
        <v>476</v>
      </c>
      <c r="M55" s="14" t="str">
        <f>IF($I55=$B47,IF(J55=1,$C47,IF(J55=2,$D47,IF(J55=3,$E47,IF(J55=4,$F47,IF(J55=5,$G47,""))))),IF($I55=$B48,IF(J55=1,$C48,IF(J55=2,$D48,IF(J55=3,$E48,IF(J55=4,$F48,IF(J55=5,$G48,""))))),IF($I55=$B49,IF(J55=1,$C49,IF(J55=2,$D49,IF(J55=3,$E49,IF(J55=4,$F49,IF(J55=5,$G49,""))))),IF(J55=1,$C50,IF(J55=2,$D50,IF(J55=3,$E50,IF(J55=4,$F50,IF(J55=5,$G50,""))))))))</f>
        <v>A1</v>
      </c>
      <c r="N55" s="14" t="str">
        <f>IF($I55=$B47,IF(K55=1,$C47,IF(K55=2,$D47,IF(K55=3,$E47,IF(K55=4,$F47,IF(K55=5,$G47,""))))),IF($I55=$B48,IF(K55=1,$C48,IF(K55=2,$D48,IF(K55=3,$E48,IF(K55=4,$F48,IF(K55=5,$G48,""))))),IF($I55=$B49,IF(K55=1,$C49,IF(K55=2,$D49,IF(K55=3,$E49,IF(K55=4,$F49,IF(K55=5,$G49,""))))),IF(K55=1,$C50,IF(K55=2,$D50,IF(K55=3,$E50,IF(K55=4,$F50,IF(K55=5,$G50,""))))))))</f>
        <v>A4</v>
      </c>
      <c r="O55" s="24"/>
      <c r="P55" s="174"/>
      <c r="R55" s="170"/>
      <c r="W55" s="157"/>
    </row>
    <row r="56" spans="1:29" s="14" customFormat="1" x14ac:dyDescent="0.3">
      <c r="A56" s="230"/>
      <c r="B56" s="14">
        <f t="shared" ref="B56:B61" si="0">B55+1</f>
        <v>2</v>
      </c>
      <c r="C56" s="170">
        <f>C55+30/1440</f>
        <v>0.39583333333333331</v>
      </c>
      <c r="D56" s="14" t="str">
        <f t="shared" ref="D56:D61" si="1">I56</f>
        <v>A</v>
      </c>
      <c r="E56" s="14" t="str">
        <f t="shared" ref="E56:E61" si="2">M56</f>
        <v>HB4</v>
      </c>
      <c r="F56" s="14" t="str">
        <f t="shared" ref="F56:F61" si="3">N56</f>
        <v>M4</v>
      </c>
      <c r="G56" s="14" t="str">
        <f>B44</f>
        <v>SHS</v>
      </c>
      <c r="H56" s="157"/>
      <c r="I56" s="14" t="s">
        <v>466</v>
      </c>
      <c r="J56" s="14">
        <v>3</v>
      </c>
      <c r="K56" s="14">
        <v>4</v>
      </c>
      <c r="L56" s="14" t="s">
        <v>476</v>
      </c>
      <c r="M56" s="14" t="str">
        <f>IF($I56=$B47,IF(J56=1,$C47,IF(J56=2,$D47,IF(J56=3,$E47,IF(J56=4,$F47,IF(J56=5,$G47,""))))),IF($I56=$B48,IF(J56=1,$C48,IF(J56=2,$D48,IF(J56=3,$E48,IF(J56=4,$F48,IF(J56=5,$G48,""))))),IF($I56=$B49,IF(J56=1,$C49,IF(J56=2,$D49,IF(J56=3,$E49,IF(J56=4,$F49,IF(J56=5,$G49,""))))),IF(J56=1,$C50,IF(J56=2,$D50,IF(J56=3,$E50,IF(J56=4,$F50,IF(J56=5,$G50,""))))))))</f>
        <v>HB4</v>
      </c>
      <c r="N56" s="14" t="str">
        <f>IF($I56=$B47,IF(K56=1,$C47,IF(K56=2,$D47,IF(K56=3,$E47,IF(K56=4,$F47,IF(K56=5,$G47,""))))),IF($I56=$B48,IF(K56=1,$C48,IF(K56=2,$D48,IF(K56=3,$E48,IF(K56=4,$F48,IF(K56=5,$G48,""))))),IF($I56=$B49,IF(K56=1,$C49,IF(K56=2,$D49,IF(K56=3,$E49,IF(K56=4,$F49,IF(K56=5,$G49,""))))),IF(K56=1,$C50,IF(K56=2,$D50,IF(K56=3,$E50,IF(K56=4,$F50,IF(K56=5,$G50,""))))))))</f>
        <v>M4</v>
      </c>
      <c r="O56" s="24"/>
      <c r="P56" s="174"/>
      <c r="R56" s="170"/>
      <c r="W56" s="157"/>
    </row>
    <row r="57" spans="1:29" s="14" customFormat="1" x14ac:dyDescent="0.3">
      <c r="A57" s="230"/>
      <c r="B57" s="14">
        <f t="shared" si="0"/>
        <v>3</v>
      </c>
      <c r="C57" s="170">
        <f t="shared" ref="C57:C61" si="4">C56+30/1440</f>
        <v>0.41666666666666663</v>
      </c>
      <c r="D57" s="14" t="str">
        <f t="shared" si="1"/>
        <v>A</v>
      </c>
      <c r="E57" s="14" t="str">
        <f t="shared" si="2"/>
        <v>A1</v>
      </c>
      <c r="F57" s="14" t="str">
        <f t="shared" si="3"/>
        <v>HB4</v>
      </c>
      <c r="G57" s="14" t="str">
        <f>B44</f>
        <v>SHS</v>
      </c>
      <c r="H57" s="157"/>
      <c r="I57" s="14" t="s">
        <v>466</v>
      </c>
      <c r="J57" s="14">
        <v>1</v>
      </c>
      <c r="K57" s="14">
        <v>3</v>
      </c>
      <c r="L57" s="14" t="s">
        <v>476</v>
      </c>
      <c r="M57" s="14" t="str">
        <f>IF($I57=$B47,IF(J57=1,$C47,IF(J57=2,$D47,IF(J57=3,$E47,IF(J57=4,$F47,IF(J57=5,$G47,""))))),IF($I57=$B48,IF(J57=1,$C48,IF(J57=2,$D48,IF(J57=3,$E48,IF(J57=4,$F48,IF(J57=5,$G48,""))))),IF($I57=$B49,IF(J57=1,$C49,IF(J57=2,$D49,IF(J57=3,$E49,IF(J57=4,$F49,IF(J57=5,$G49,""))))),IF(J57=1,$C50,IF(J57=2,$D50,IF(J57=3,$E50,IF(J57=4,$F50,IF(J57=5,$G50,""))))))))</f>
        <v>A1</v>
      </c>
      <c r="N57" s="14" t="str">
        <f>IF($I57=$B47,IF(K57=1,$C47,IF(K57=2,$D47,IF(K57=3,$E47,IF(K57=4,$F47,IF(K57=5,$G47,""))))),IF($I57=$B48,IF(K57=1,$C48,IF(K57=2,$D48,IF(K57=3,$E48,IF(K57=4,$F48,IF(K57=5,$G48,""))))),IF($I57=$B49,IF(K57=1,$C49,IF(K57=2,$D49,IF(K57=3,$E49,IF(K57=4,$F49,IF(K57=5,$G49,""))))),IF(K57=1,$C50,IF(K57=2,$D50,IF(K57=3,$E50,IF(K57=4,$F50,IF(K57=5,$G50,""))))))))</f>
        <v>HB4</v>
      </c>
      <c r="P57" s="174"/>
      <c r="R57" s="170"/>
      <c r="W57" s="157"/>
    </row>
    <row r="58" spans="1:29" s="14" customFormat="1" x14ac:dyDescent="0.3">
      <c r="A58" s="230"/>
      <c r="B58" s="14">
        <f t="shared" si="0"/>
        <v>4</v>
      </c>
      <c r="C58" s="170">
        <f t="shared" si="4"/>
        <v>0.43749999999999994</v>
      </c>
      <c r="D58" s="14" t="str">
        <f t="shared" si="1"/>
        <v>A</v>
      </c>
      <c r="E58" s="14" t="str">
        <f t="shared" si="2"/>
        <v>A4</v>
      </c>
      <c r="F58" s="14" t="str">
        <f t="shared" si="3"/>
        <v>M4</v>
      </c>
      <c r="G58" s="14" t="str">
        <f>B44</f>
        <v>SHS</v>
      </c>
      <c r="I58" s="213" t="s">
        <v>466</v>
      </c>
      <c r="J58" s="213">
        <v>2</v>
      </c>
      <c r="K58" s="213">
        <v>4</v>
      </c>
      <c r="L58" s="213" t="s">
        <v>476</v>
      </c>
      <c r="M58" s="213" t="str">
        <f>IF($I58=$B47,IF(J58=1,$C47,IF(J58=2,$D47,IF(J58=3,$E47,IF(J58=4,$F47,IF(J58=5,$G47,""))))),IF($I58=$B48,IF(J58=1,$C48,IF(J58=2,$D48,IF(J58=3,$E48,IF(J58=4,$F48,IF(J58=5,$G48,""))))),IF($I58=$B49,IF(J58=1,$C49,IF(J58=2,$D49,IF(J58=3,$E49,IF(J58=4,$F49,IF(J58=5,$G49,""))))),IF(J58=1,$C50,IF(J58=2,$D50,IF(J58=3,$E50,IF(J58=4,$F50,IF(J58=5,$G50,""))))))))</f>
        <v>A4</v>
      </c>
      <c r="N58" s="213" t="str">
        <f>IF($I58=$B47,IF(K58=1,$C47,IF(K58=2,$D47,IF(K58=3,$E47,IF(K58=4,$F47,IF(K58=5,$G47,""))))),IF($I58=$B48,IF(K58=1,$C48,IF(K58=2,$D48,IF(K58=3,$E48,IF(K58=4,$F48,IF(K58=5,$G48,""))))),IF($I58=$B49,IF(K58=1,$C49,IF(K58=2,$D49,IF(K58=3,$E49,IF(K58=4,$F49,IF(K58=5,$G49,""))))),IF(K58=1,$C50,IF(K58=2,$D50,IF(K58=3,$E50,IF(K58=4,$F50,IF(K58=5,$G50,""))))))))</f>
        <v>M4</v>
      </c>
      <c r="P58" s="174"/>
      <c r="R58" s="170"/>
      <c r="W58" s="157"/>
    </row>
    <row r="59" spans="1:29" s="14" customFormat="1" x14ac:dyDescent="0.3">
      <c r="A59" s="230"/>
      <c r="B59" s="14">
        <f t="shared" si="0"/>
        <v>5</v>
      </c>
      <c r="C59" s="170">
        <f>C56</f>
        <v>0.39583333333333331</v>
      </c>
      <c r="D59" s="14" t="str">
        <f t="shared" si="1"/>
        <v>B</v>
      </c>
      <c r="E59" s="14" t="str">
        <f t="shared" si="2"/>
        <v>A2</v>
      </c>
      <c r="F59" s="14" t="str">
        <f t="shared" si="3"/>
        <v>M1</v>
      </c>
      <c r="G59" s="14" t="str">
        <f>B44</f>
        <v>SHS</v>
      </c>
      <c r="H59" s="157"/>
      <c r="I59" s="14" t="s">
        <v>467</v>
      </c>
      <c r="J59" s="14">
        <v>1</v>
      </c>
      <c r="K59" s="14">
        <v>3</v>
      </c>
      <c r="L59" s="14" t="s">
        <v>476</v>
      </c>
      <c r="M59" s="14" t="str">
        <f>IF($I59=$B47,IF(J59=1,$C47,IF(J59=2,$D47,IF(J59=3,$E47,IF(J59=4,$F47,IF(J59=5,$G47,""))))),IF($I59=$B48,IF(J59=1,$C48,IF(J59=2,$D48,IF(J59=3,$E48,IF(J59=4,$F48,IF(J59=5,$G48,""))))),IF($I59=$B49,IF(J59=1,$C49,IF(J59=2,$D49,IF(J59=3,$E49,IF(J59=4,$F49,IF(J59=5,$G49,""))))),IF(J59=1,$C50,IF(J59=2,$D50,IF(J59=3,$E50,IF(J59=4,$F50,IF(J59=5,$G50,""))))))))</f>
        <v>A2</v>
      </c>
      <c r="N59" s="14" t="str">
        <f>IF($I59=$B47,IF(K59=1,$C47,IF(K59=2,$D47,IF(K59=3,$E47,IF(K59=4,$F47,IF(K59=5,$G47,""))))),IF($I59=$B48,IF(K59=1,$C48,IF(K59=2,$D48,IF(K59=3,$E48,IF(K59=4,$F48,IF(K59=5,$G48,""))))),IF($I59=$B49,IF(K59=1,$C49,IF(K59=2,$D49,IF(K59=3,$E49,IF(K59=4,$F49,IF(K59=5,$G49,""))))),IF(K59=1,$C50,IF(K59=2,$D50,IF(K59=3,$E50,IF(K59=4,$F50,IF(K59=5,$G50,""))))))))</f>
        <v>M1</v>
      </c>
      <c r="P59" s="174"/>
      <c r="R59" s="170"/>
      <c r="W59" s="157"/>
    </row>
    <row r="60" spans="1:29" s="14" customFormat="1" x14ac:dyDescent="0.3">
      <c r="A60" s="230"/>
      <c r="B60" s="14">
        <f t="shared" si="0"/>
        <v>6</v>
      </c>
      <c r="C60" s="170">
        <f t="shared" si="4"/>
        <v>0.41666666666666663</v>
      </c>
      <c r="D60" s="14" t="str">
        <f t="shared" si="1"/>
        <v>B</v>
      </c>
      <c r="E60" s="14" t="str">
        <f t="shared" si="2"/>
        <v>A2</v>
      </c>
      <c r="F60" s="14" t="str">
        <f t="shared" si="3"/>
        <v>HB1</v>
      </c>
      <c r="G60" s="14" t="str">
        <f>B44</f>
        <v>SHS</v>
      </c>
      <c r="H60" s="157"/>
      <c r="I60" s="14" t="s">
        <v>467</v>
      </c>
      <c r="J60" s="14">
        <v>1</v>
      </c>
      <c r="K60" s="14">
        <v>2</v>
      </c>
      <c r="L60" s="14" t="s">
        <v>476</v>
      </c>
      <c r="M60" s="14" t="str">
        <f>IF($I60=$B47,IF(J60=1,$C47,IF(J60=2,$D47,IF(J60=3,$E47,IF(J60=4,$F47,IF(J60=5,$G47,""))))),IF($I60=$B48,IF(J60=1,$C48,IF(J60=2,$D48,IF(J60=3,$E48,IF(J60=4,$F48,IF(J60=5,$G48,""))))),IF($I60=$B49,IF(J60=1,$C49,IF(J60=2,$D49,IF(J60=3,$E49,IF(J60=4,$F49,IF(J60=5,$G49,""))))),IF(J60=1,$C50,IF(J60=2,$D50,IF(J60=3,$E50,IF(J60=4,$F50,IF(J60=5,$G50,""))))))))</f>
        <v>A2</v>
      </c>
      <c r="N60" s="14" t="str">
        <f>IF($I60=$B47,IF(K60=1,$C47,IF(K60=2,$D47,IF(K60=3,$E47,IF(K60=4,$F47,IF(K60=5,$G47,""))))),IF($I60=$B48,IF(K60=1,$C48,IF(K60=2,$D48,IF(K60=3,$E48,IF(K60=4,$F48,IF(K60=5,$G48,""))))),IF($I60=$B49,IF(K60=1,$C49,IF(K60=2,$D49,IF(K60=3,$E49,IF(K60=4,$F49,IF(K60=5,$G49,""))))),IF(K60=1,$C50,IF(K60=2,$D50,IF(K60=3,$E50,IF(K60=4,$F50,IF(K60=5,$G50,""))))))))</f>
        <v>HB1</v>
      </c>
      <c r="O60" s="5"/>
      <c r="P60" s="174"/>
      <c r="R60" s="170"/>
      <c r="W60" s="157"/>
    </row>
    <row r="61" spans="1:29" s="14" customFormat="1" x14ac:dyDescent="0.3">
      <c r="A61" s="212"/>
      <c r="B61" s="14">
        <f t="shared" si="0"/>
        <v>7</v>
      </c>
      <c r="C61" s="170">
        <f t="shared" si="4"/>
        <v>0.43749999999999994</v>
      </c>
      <c r="D61" s="14" t="str">
        <f t="shared" si="1"/>
        <v>B</v>
      </c>
      <c r="E61" s="14" t="str">
        <f t="shared" si="2"/>
        <v>HB1</v>
      </c>
      <c r="F61" s="14" t="str">
        <f t="shared" si="3"/>
        <v>M1</v>
      </c>
      <c r="G61" s="14" t="str">
        <f>B44</f>
        <v>SHS</v>
      </c>
      <c r="H61" s="157"/>
      <c r="I61" s="14" t="s">
        <v>467</v>
      </c>
      <c r="J61" s="14">
        <v>2</v>
      </c>
      <c r="K61" s="14">
        <v>3</v>
      </c>
      <c r="L61" s="14" t="s">
        <v>476</v>
      </c>
      <c r="M61" s="14" t="str">
        <f>IF($I61=$B47,IF(J61=1,$C47,IF(J61=2,$D47,IF(J61=3,$E47,IF(J61=4,$F47,IF(J61=5,$G47,""))))),IF($I61=$B48,IF(J61=1,$C48,IF(J61=2,$D48,IF(J61=3,$E48,IF(J61=4,$F48,IF(J61=5,$G48,""))))),IF($I61=$B49,IF(J61=1,$C49,IF(J61=2,$D49,IF(J61=3,$E49,IF(J61=4,$F49,IF(J61=5,$G49,""))))),IF(J61=1,$C50,IF(J61=2,$D50,IF(J61=3,$E50,IF(J61=4,$F50,IF(J61=5,$G50,""))))))))</f>
        <v>HB1</v>
      </c>
      <c r="N61" s="14" t="str">
        <f>IF($I61=$B47,IF(K61=1,$C47,IF(K61=2,$D47,IF(K61=3,$E47,IF(K61=4,$F47,IF(K61=5,$G47,""))))),IF($I61=$B48,IF(K61=1,$C48,IF(K61=2,$D48,IF(K61=3,$E48,IF(K61=4,$F48,IF(K61=5,$G48,""))))),IF($I61=$B49,IF(K61=1,$C49,IF(K61=2,$D49,IF(K61=3,$E49,IF(K61=4,$F49,IF(K61=5,$G49,""))))),IF(K61=1,$C50,IF(K61=2,$D50,IF(K61=3,$E50,IF(K61=4,$F50,IF(K61=5,$G50,""))))))))</f>
        <v>M1</v>
      </c>
      <c r="P61" s="174"/>
      <c r="R61" s="170"/>
      <c r="W61" s="157"/>
    </row>
    <row r="62" spans="1:29" s="14" customFormat="1" x14ac:dyDescent="0.3">
      <c r="A62" s="185"/>
      <c r="B62" s="175" t="s">
        <v>477</v>
      </c>
      <c r="C62" s="170">
        <f>C61+30/1440</f>
        <v>0.45833333333333326</v>
      </c>
      <c r="D62" s="14" t="s">
        <v>484</v>
      </c>
      <c r="E62" s="14" t="s">
        <v>478</v>
      </c>
      <c r="F62" s="14" t="s">
        <v>482</v>
      </c>
      <c r="G62" s="14" t="str">
        <f>B44</f>
        <v>SHS</v>
      </c>
      <c r="H62" s="157"/>
      <c r="P62" s="174"/>
      <c r="R62" s="170"/>
      <c r="W62" s="157"/>
    </row>
    <row r="63" spans="1:29" s="14" customFormat="1" x14ac:dyDescent="0.3">
      <c r="A63" s="185"/>
      <c r="B63" s="175" t="s">
        <v>480</v>
      </c>
      <c r="C63" s="170">
        <f>C61+30/1440</f>
        <v>0.45833333333333326</v>
      </c>
      <c r="D63" s="14" t="s">
        <v>488</v>
      </c>
      <c r="E63" s="14" t="s">
        <v>481</v>
      </c>
      <c r="F63" s="14" t="s">
        <v>479</v>
      </c>
      <c r="G63" s="14" t="str">
        <f>B44</f>
        <v>SHS</v>
      </c>
      <c r="H63" s="157"/>
      <c r="P63" s="174"/>
      <c r="R63" s="170"/>
      <c r="W63" s="157"/>
    </row>
    <row r="64" spans="1:29" s="14" customFormat="1" x14ac:dyDescent="0.3">
      <c r="A64" s="217" t="s">
        <v>483</v>
      </c>
      <c r="B64" s="217"/>
      <c r="C64" s="176">
        <f>C63+15/1440</f>
        <v>0.46874999999999994</v>
      </c>
      <c r="D64" s="24" t="s">
        <v>138</v>
      </c>
      <c r="E64" s="24" t="s">
        <v>477</v>
      </c>
      <c r="F64" s="24" t="s">
        <v>480</v>
      </c>
      <c r="G64" s="24" t="str">
        <f>B44</f>
        <v>SHS</v>
      </c>
      <c r="H64" s="177"/>
      <c r="P64" s="174"/>
      <c r="R64" s="170"/>
      <c r="W64" s="157"/>
    </row>
    <row r="65" spans="1:23" s="14" customFormat="1" x14ac:dyDescent="0.3">
      <c r="A65" s="185"/>
      <c r="C65" s="170"/>
      <c r="H65" s="157"/>
      <c r="P65" s="175"/>
      <c r="R65" s="170"/>
      <c r="W65" s="157"/>
    </row>
    <row r="66" spans="1:23" s="14" customFormat="1" x14ac:dyDescent="0.3">
      <c r="B66" s="5" t="s">
        <v>75</v>
      </c>
      <c r="C66" s="5" t="s">
        <v>470</v>
      </c>
      <c r="D66" s="5" t="s">
        <v>471</v>
      </c>
      <c r="E66" s="5" t="s">
        <v>472</v>
      </c>
      <c r="F66" s="5" t="s">
        <v>473</v>
      </c>
      <c r="G66" s="5" t="s">
        <v>77</v>
      </c>
      <c r="H66" s="5"/>
      <c r="I66" s="229" t="s">
        <v>474</v>
      </c>
      <c r="J66" s="229"/>
      <c r="K66" s="229"/>
      <c r="L66" s="229"/>
      <c r="M66" s="229"/>
      <c r="N66" s="229"/>
      <c r="P66" s="175"/>
      <c r="R66" s="170"/>
      <c r="W66" s="157"/>
    </row>
    <row r="67" spans="1:23" s="14" customFormat="1" x14ac:dyDescent="0.3">
      <c r="A67" s="230" t="s">
        <v>475</v>
      </c>
      <c r="B67" s="14">
        <v>1</v>
      </c>
      <c r="C67" s="170">
        <f>C64+45/1440</f>
        <v>0.49999999999999994</v>
      </c>
      <c r="D67" s="14" t="str">
        <f>I67</f>
        <v>C</v>
      </c>
      <c r="E67" s="14" t="str">
        <f>M67</f>
        <v>A3</v>
      </c>
      <c r="F67" s="14" t="str">
        <f>N67</f>
        <v>HB2</v>
      </c>
      <c r="G67" s="14" t="str">
        <f>B44</f>
        <v>SHS</v>
      </c>
      <c r="H67" s="157"/>
      <c r="I67" s="14" t="s">
        <v>491</v>
      </c>
      <c r="J67" s="14">
        <v>1</v>
      </c>
      <c r="K67" s="14">
        <v>2</v>
      </c>
      <c r="L67" s="14" t="s">
        <v>476</v>
      </c>
      <c r="M67" s="14" t="str">
        <f>IF($I67=$B47,IF(J67=1,$C47,IF(J67=2,$D47,IF(J67=3,$E47,IF(J67=4,$F47,IF(J67=5,$G47,""))))),IF($I67=$B48,IF(J67=1,$C48,IF(J67=2,$D48,IF(J67=3,$E48,IF(J67=4,$F48,IF(J67=5,$G48,""))))),IF($I67=$B49,IF(J67=1,$C49,IF(J67=2,$D49,IF(J67=3,$E49,IF(J67=4,$F49,IF(J67=5,$G49,""))))),IF(J67=1,$C50,IF(J67=2,$D50,IF(J67=3,$E50,IF(J67=4,$F50,IF(J67=5,$G50,""))))))))</f>
        <v>A3</v>
      </c>
      <c r="N67" s="14" t="str">
        <f>IF($I67=$B47,IF(K67=1,$C47,IF(K67=2,$D47,IF(K67=3,$E47,IF(K67=4,$F47,IF(K67=5,$G47,""))))),IF($I67=$B48,IF(K67=1,$C48,IF(K67=2,$D48,IF(K67=3,$E48,IF(K67=4,$F48,IF(K67=5,$G48,""))))),IF($I67=$B49,IF(K67=1,$C49,IF(K67=2,$D49,IF(K67=3,$E49,IF(K67=4,$F49,IF(K67=5,$G49,""))))),IF(K67=1,$C50,IF(K67=2,$D50,IF(K67=3,$E50,IF(K67=4,$F50,IF(K67=5,$G50,""))))))))</f>
        <v>HB2</v>
      </c>
      <c r="P67" s="175"/>
      <c r="R67" s="170"/>
      <c r="W67" s="157"/>
    </row>
    <row r="68" spans="1:23" s="14" customFormat="1" x14ac:dyDescent="0.3">
      <c r="A68" s="230"/>
      <c r="B68" s="14">
        <f t="shared" ref="B68:B73" si="5">B67+1</f>
        <v>2</v>
      </c>
      <c r="C68" s="170">
        <f>C67+30/1440</f>
        <v>0.52083333333333326</v>
      </c>
      <c r="D68" s="14" t="str">
        <f t="shared" ref="D68:D73" si="6">I68</f>
        <v>C</v>
      </c>
      <c r="E68" s="14" t="str">
        <f t="shared" ref="E68:E73" si="7">M68</f>
        <v>M2</v>
      </c>
      <c r="F68" s="14" t="str">
        <f t="shared" ref="F68:F73" si="8">N68</f>
        <v>M5</v>
      </c>
      <c r="G68" s="14" t="str">
        <f>B44</f>
        <v>SHS</v>
      </c>
      <c r="H68" s="157"/>
      <c r="I68" s="14" t="s">
        <v>491</v>
      </c>
      <c r="J68" s="14">
        <v>3</v>
      </c>
      <c r="K68" s="14">
        <v>4</v>
      </c>
      <c r="L68" s="14" t="s">
        <v>476</v>
      </c>
      <c r="M68" s="14" t="str">
        <f>IF($I68=$B47,IF(J68=1,$C47,IF(J68=2,$D47,IF(J68=3,$E47,IF(J68=4,$F47,IF(J68=5,$G47,""))))),IF($I68=$B48,IF(J68=1,$C48,IF(J68=2,$D48,IF(J68=3,$E48,IF(J68=4,$F48,IF(J68=5,$G48,""))))),IF($I68=$B49,IF(J68=1,$C49,IF(J68=2,$D49,IF(J68=3,$E49,IF(J68=4,$F49,IF(J68=5,$G49,""))))),IF(J68=1,$C50,IF(J68=2,$D50,IF(J68=3,$E50,IF(J68=4,$F50,IF(J68=5,$G50,""))))))))</f>
        <v>M2</v>
      </c>
      <c r="N68" s="14" t="str">
        <f>IF($I68=$B47,IF(K68=1,$C47,IF(K68=2,$D47,IF(K68=3,$E47,IF(K68=4,$F47,IF(K68=5,$G47,""))))),IF($I68=$B48,IF(K68=1,$C48,IF(K68=2,$D48,IF(K68=3,$E48,IF(K68=4,$F48,IF(K68=5,$G48,""))))),IF($I68=$B49,IF(K68=1,$C49,IF(K68=2,$D49,IF(K68=3,$E49,IF(K68=4,$F49,IF(K68=5,$G49,""))))),IF(K68=1,$C50,IF(K68=2,$D50,IF(K68=3,$E50,IF(K68=4,$F50,IF(K68=5,$G50,""))))))))</f>
        <v>M5</v>
      </c>
      <c r="P68" s="175"/>
      <c r="R68" s="170"/>
      <c r="W68" s="157"/>
    </row>
    <row r="69" spans="1:23" s="14" customFormat="1" x14ac:dyDescent="0.3">
      <c r="A69" s="230"/>
      <c r="B69" s="14">
        <f t="shared" si="5"/>
        <v>3</v>
      </c>
      <c r="C69" s="170">
        <f t="shared" ref="C69:C73" si="9">C68+30/1440</f>
        <v>0.54166666666666663</v>
      </c>
      <c r="D69" s="14" t="str">
        <f t="shared" si="6"/>
        <v>C</v>
      </c>
      <c r="E69" s="14" t="str">
        <f t="shared" si="7"/>
        <v>A3</v>
      </c>
      <c r="F69" s="14" t="str">
        <f t="shared" si="8"/>
        <v>M2</v>
      </c>
      <c r="G69" s="14" t="str">
        <f>B44</f>
        <v>SHS</v>
      </c>
      <c r="H69" s="157"/>
      <c r="I69" s="14" t="s">
        <v>491</v>
      </c>
      <c r="J69" s="14">
        <v>1</v>
      </c>
      <c r="K69" s="14">
        <v>3</v>
      </c>
      <c r="L69" s="14" t="s">
        <v>476</v>
      </c>
      <c r="M69" s="14" t="str">
        <f>IF($I69=$B47,IF(J69=1,$C47,IF(J69=2,$D47,IF(J69=3,$E47,IF(J69=4,$F47,IF(J69=5,$G47,""))))),IF($I69=$B48,IF(J69=1,$C48,IF(J69=2,$D48,IF(J69=3,$E48,IF(J69=4,$F48,IF(J69=5,$G48,""))))),IF($I69=$B49,IF(J69=1,$C49,IF(J69=2,$D49,IF(J69=3,$E49,IF(J69=4,$F49,IF(J69=5,$G49,""))))),IF(J69=1,$C50,IF(J69=2,$D50,IF(J69=3,$E50,IF(J69=4,$F50,IF(J69=5,$G50,""))))))))</f>
        <v>A3</v>
      </c>
      <c r="N69" s="14" t="str">
        <f>IF($I69=$B47,IF(K69=1,$C47,IF(K69=2,$D47,IF(K69=3,$E47,IF(K69=4,$F47,IF(K69=5,$G47,""))))),IF($I69=$B48,IF(K69=1,$C48,IF(K69=2,$D48,IF(K69=3,$E48,IF(K69=4,$F48,IF(K69=5,$G48,""))))),IF($I69=$B49,IF(K69=1,$C49,IF(K69=2,$D49,IF(K69=3,$E49,IF(K69=4,$F49,IF(K69=5,$G49,""))))),IF(K69=1,$C50,IF(K69=2,$D50,IF(K69=3,$E50,IF(K69=4,$F50,IF(K69=5,$G50,""))))))))</f>
        <v>M2</v>
      </c>
      <c r="P69" s="175"/>
      <c r="R69" s="170"/>
      <c r="W69" s="157"/>
    </row>
    <row r="70" spans="1:23" s="14" customFormat="1" x14ac:dyDescent="0.3">
      <c r="A70" s="230"/>
      <c r="B70" s="14">
        <f t="shared" si="5"/>
        <v>4</v>
      </c>
      <c r="C70" s="170">
        <f t="shared" si="9"/>
        <v>0.5625</v>
      </c>
      <c r="D70" s="14" t="str">
        <f t="shared" si="6"/>
        <v>C</v>
      </c>
      <c r="E70" s="14" t="str">
        <f t="shared" si="7"/>
        <v>HB2</v>
      </c>
      <c r="F70" s="14" t="str">
        <f t="shared" si="8"/>
        <v>M5</v>
      </c>
      <c r="G70" s="14" t="str">
        <f>B44</f>
        <v>SHS</v>
      </c>
      <c r="I70" s="213" t="s">
        <v>491</v>
      </c>
      <c r="J70" s="213">
        <v>2</v>
      </c>
      <c r="K70" s="213">
        <v>4</v>
      </c>
      <c r="L70" s="213" t="s">
        <v>476</v>
      </c>
      <c r="M70" s="213" t="str">
        <f>IF($I70=$B47,IF(J70=1,$C47,IF(J70=2,$D47,IF(J70=3,$E47,IF(J70=4,$F47,IF(J70=5,$G47,""))))),IF($I70=$B48,IF(J70=1,$C48,IF(J70=2,$D48,IF(J70=3,$E48,IF(J70=4,$F48,IF(J70=5,$G48,""))))),IF($I70=$B49,IF(J70=1,$C49,IF(J70=2,$D49,IF(J70=3,$E49,IF(J70=4,$F49,IF(J70=5,$G49,""))))),IF(J70=1,$C50,IF(J70=2,$D50,IF(J70=3,$E50,IF(J70=4,$F50,IF(J70=5,$G50,""))))))))</f>
        <v>HB2</v>
      </c>
      <c r="N70" s="213" t="str">
        <f>IF($I70=$B47,IF(K70=1,$C47,IF(K70=2,$D47,IF(K70=3,$E47,IF(K70=4,$F47,IF(K70=5,$G47,""))))),IF($I70=$B48,IF(K70=1,$C48,IF(K70=2,$D48,IF(K70=3,$E48,IF(K70=4,$F48,IF(K70=5,$G48,""))))),IF($I70=$B49,IF(K70=1,$C49,IF(K70=2,$D49,IF(K70=3,$E49,IF(K70=4,$F49,IF(K70=5,$G49,""))))),IF(K70=1,$C50,IF(K70=2,$D50,IF(K70=3,$E50,IF(K70=4,$F50,IF(K70=5,$G50,""))))))))</f>
        <v>M5</v>
      </c>
      <c r="P70" s="175"/>
      <c r="R70" s="170"/>
      <c r="W70" s="157"/>
    </row>
    <row r="71" spans="1:23" s="14" customFormat="1" x14ac:dyDescent="0.3">
      <c r="A71" s="230"/>
      <c r="B71" s="14">
        <f t="shared" si="5"/>
        <v>5</v>
      </c>
      <c r="C71" s="170">
        <f>C68</f>
        <v>0.52083333333333326</v>
      </c>
      <c r="D71" s="14" t="str">
        <f t="shared" si="6"/>
        <v>D</v>
      </c>
      <c r="E71" s="14" t="str">
        <f t="shared" si="7"/>
        <v>A5</v>
      </c>
      <c r="F71" s="14" t="str">
        <f t="shared" si="8"/>
        <v>M3</v>
      </c>
      <c r="G71" s="14" t="str">
        <f>B44</f>
        <v>SHS</v>
      </c>
      <c r="H71" s="157"/>
      <c r="I71" s="14" t="s">
        <v>492</v>
      </c>
      <c r="J71" s="14">
        <v>1</v>
      </c>
      <c r="K71" s="14">
        <v>3</v>
      </c>
      <c r="L71" s="14" t="s">
        <v>476</v>
      </c>
      <c r="M71" s="14" t="str">
        <f>IF($I71=$B47,IF(J71=1,$C47,IF(J71=2,$D47,IF(J71=3,$E47,IF(J71=4,$F47,IF(J71=5,$G47,""))))),IF($I71=$B48,IF(J71=1,$C48,IF(J71=2,$D48,IF(J71=3,$E48,IF(J71=4,$F48,IF(J71=5,$G48,""))))),IF($I71=$B49,IF(J71=1,$C49,IF(J71=2,$D49,IF(J71=3,$E49,IF(J71=4,$F49,IF(J71=5,$G49,""))))),IF(J71=1,$C50,IF(J71=2,$D50,IF(J71=3,$E50,IF(J71=4,$F50,IF(J71=5,$G50,""))))))))</f>
        <v>A5</v>
      </c>
      <c r="N71" s="14" t="str">
        <f>IF($I71=$B47,IF(K71=1,$C47,IF(K71=2,$D47,IF(K71=3,$E47,IF(K71=4,$F47,IF(K71=5,$G47,""))))),IF($I71=$B48,IF(K71=1,$C48,IF(K71=2,$D48,IF(K71=3,$E48,IF(K71=4,$F48,IF(K71=5,$G48,""))))),IF($I71=$B49,IF(K71=1,$C49,IF(K71=2,$D49,IF(K71=3,$E49,IF(K71=4,$F49,IF(K71=5,$G49,""))))),IF(K71=1,$C50,IF(K71=2,$D50,IF(K71=3,$E50,IF(K71=4,$F50,IF(K71=5,$G50,""))))))))</f>
        <v>M3</v>
      </c>
      <c r="P71" s="175"/>
      <c r="R71" s="170"/>
      <c r="W71" s="157"/>
    </row>
    <row r="72" spans="1:23" s="14" customFormat="1" x14ac:dyDescent="0.3">
      <c r="A72" s="230"/>
      <c r="B72" s="14">
        <f t="shared" si="5"/>
        <v>6</v>
      </c>
      <c r="C72" s="170">
        <f t="shared" si="9"/>
        <v>0.54166666666666663</v>
      </c>
      <c r="D72" s="14" t="str">
        <f t="shared" si="6"/>
        <v>D</v>
      </c>
      <c r="E72" s="14" t="str">
        <f t="shared" si="7"/>
        <v>A5</v>
      </c>
      <c r="F72" s="14" t="str">
        <f t="shared" si="8"/>
        <v>HB3</v>
      </c>
      <c r="G72" s="14" t="str">
        <f>B44</f>
        <v>SHS</v>
      </c>
      <c r="H72" s="157"/>
      <c r="I72" s="14" t="s">
        <v>492</v>
      </c>
      <c r="J72" s="14">
        <v>1</v>
      </c>
      <c r="K72" s="14">
        <v>2</v>
      </c>
      <c r="L72" s="14" t="s">
        <v>476</v>
      </c>
      <c r="M72" s="14" t="str">
        <f>IF($I72=$B47,IF(J72=1,$C47,IF(J72=2,$D47,IF(J72=3,$E47,IF(J72=4,$F47,IF(J72=5,$G47,""))))),IF($I72=$B48,IF(J72=1,$C48,IF(J72=2,$D48,IF(J72=3,$E48,IF(J72=4,$F48,IF(J72=5,$G48,""))))),IF($I72=$B49,IF(J72=1,$C49,IF(J72=2,$D49,IF(J72=3,$E49,IF(J72=4,$F49,IF(J72=5,$G49,""))))),IF(J72=1,$C50,IF(J72=2,$D50,IF(J72=3,$E50,IF(J72=4,$F50,IF(J72=5,$G50,""))))))))</f>
        <v>A5</v>
      </c>
      <c r="N72" s="14" t="str">
        <f>IF($I72=$B47,IF(K72=1,$C47,IF(K72=2,$D47,IF(K72=3,$E47,IF(K72=4,$F47,IF(K72=5,$G47,""))))),IF($I72=$B48,IF(K72=1,$C48,IF(K72=2,$D48,IF(K72=3,$E48,IF(K72=4,$F48,IF(K72=5,$G48,""))))),IF($I72=$B49,IF(K72=1,$C49,IF(K72=2,$D49,IF(K72=3,$E49,IF(K72=4,$F49,IF(K72=5,$G49,""))))),IF(K72=1,$C50,IF(K72=2,$D50,IF(K72=3,$E50,IF(K72=4,$F50,IF(K72=5,$G50,""))))))))</f>
        <v>HB3</v>
      </c>
      <c r="P72" s="175"/>
      <c r="R72" s="170"/>
      <c r="W72" s="157"/>
    </row>
    <row r="73" spans="1:23" s="14" customFormat="1" x14ac:dyDescent="0.3">
      <c r="A73" s="212"/>
      <c r="B73" s="14">
        <f t="shared" si="5"/>
        <v>7</v>
      </c>
      <c r="C73" s="170">
        <f t="shared" si="9"/>
        <v>0.5625</v>
      </c>
      <c r="D73" s="14" t="str">
        <f t="shared" si="6"/>
        <v>D</v>
      </c>
      <c r="E73" s="14" t="str">
        <f t="shared" si="7"/>
        <v>HB3</v>
      </c>
      <c r="F73" s="14" t="str">
        <f t="shared" si="8"/>
        <v>M3</v>
      </c>
      <c r="G73" s="14" t="str">
        <f>B44</f>
        <v>SHS</v>
      </c>
      <c r="H73" s="157"/>
      <c r="I73" s="14" t="s">
        <v>492</v>
      </c>
      <c r="J73" s="14">
        <v>2</v>
      </c>
      <c r="K73" s="14">
        <v>3</v>
      </c>
      <c r="L73" s="14" t="s">
        <v>476</v>
      </c>
      <c r="M73" s="14" t="str">
        <f>IF($I73=$B47,IF(J73=1,$C47,IF(J73=2,$D47,IF(J73=3,$E47,IF(J73=4,$F47,IF(J73=5,$G47,""))))),IF($I73=$B48,IF(J73=1,$C48,IF(J73=2,$D48,IF(J73=3,$E48,IF(J73=4,$F48,IF(J73=5,$G48,""))))),IF($I73=$B49,IF(J73=1,$C49,IF(J73=2,$D49,IF(J73=3,$E49,IF(J73=4,$F49,IF(J73=5,$G49,""))))),IF(J73=1,$C50,IF(J73=2,$D50,IF(J73=3,$E50,IF(J73=4,$F50,IF(J73=5,$G50,""))))))))</f>
        <v>HB3</v>
      </c>
      <c r="N73" s="14" t="str">
        <f>IF($I73=$B47,IF(K73=1,$C47,IF(K73=2,$D47,IF(K73=3,$E47,IF(K73=4,$F47,IF(K73=5,$G47,""))))),IF($I73=$B48,IF(K73=1,$C48,IF(K73=2,$D48,IF(K73=3,$E48,IF(K73=4,$F48,IF(K73=5,$G48,""))))),IF($I73=$B49,IF(K73=1,$C49,IF(K73=2,$D49,IF(K73=3,$E49,IF(K73=4,$F49,IF(K73=5,$G49,""))))),IF(K73=1,$C50,IF(K73=2,$D50,IF(K73=3,$E50,IF(K73=4,$F50,IF(K73=5,$G50,""))))))))</f>
        <v>M3</v>
      </c>
      <c r="P73" s="175"/>
      <c r="R73" s="170"/>
      <c r="W73" s="157"/>
    </row>
    <row r="74" spans="1:23" s="14" customFormat="1" x14ac:dyDescent="0.3">
      <c r="A74" s="185"/>
      <c r="B74" s="175" t="s">
        <v>477</v>
      </c>
      <c r="C74" s="170">
        <f>C73+30/1440</f>
        <v>0.58333333333333337</v>
      </c>
      <c r="D74" s="14" t="s">
        <v>484</v>
      </c>
      <c r="E74" s="14" t="s">
        <v>478</v>
      </c>
      <c r="F74" s="14" t="s">
        <v>482</v>
      </c>
      <c r="G74" s="14" t="str">
        <f>B44</f>
        <v>SHS</v>
      </c>
      <c r="H74" s="157"/>
      <c r="P74" s="175"/>
      <c r="R74" s="170"/>
      <c r="W74" s="157"/>
    </row>
    <row r="75" spans="1:23" s="14" customFormat="1" x14ac:dyDescent="0.3">
      <c r="A75" s="185"/>
      <c r="B75" s="175" t="s">
        <v>480</v>
      </c>
      <c r="C75" s="170">
        <f>C73+30/1440</f>
        <v>0.58333333333333337</v>
      </c>
      <c r="D75" s="14" t="s">
        <v>488</v>
      </c>
      <c r="E75" s="14" t="s">
        <v>481</v>
      </c>
      <c r="F75" s="14" t="s">
        <v>479</v>
      </c>
      <c r="G75" s="14" t="str">
        <f>B44</f>
        <v>SHS</v>
      </c>
      <c r="H75" s="157"/>
      <c r="P75" s="175"/>
      <c r="R75" s="170"/>
      <c r="W75" s="157"/>
    </row>
    <row r="76" spans="1:23" s="14" customFormat="1" x14ac:dyDescent="0.3">
      <c r="A76" s="217" t="s">
        <v>483</v>
      </c>
      <c r="B76" s="217"/>
      <c r="C76" s="176">
        <f>C75+15/1440</f>
        <v>0.59375</v>
      </c>
      <c r="D76" s="24" t="s">
        <v>138</v>
      </c>
      <c r="E76" s="24" t="s">
        <v>477</v>
      </c>
      <c r="F76" s="24" t="s">
        <v>480</v>
      </c>
      <c r="G76" s="24" t="str">
        <f>B44</f>
        <v>SHS</v>
      </c>
      <c r="H76" s="177"/>
      <c r="P76" s="175"/>
      <c r="R76" s="170"/>
      <c r="W76" s="157"/>
    </row>
    <row r="77" spans="1:23" s="14" customFormat="1" x14ac:dyDescent="0.3">
      <c r="A77" s="185"/>
      <c r="C77" s="170"/>
      <c r="H77" s="157"/>
      <c r="P77" s="175"/>
      <c r="R77" s="170"/>
      <c r="W77" s="157"/>
    </row>
    <row r="78" spans="1:23" s="14" customFormat="1" x14ac:dyDescent="0.3">
      <c r="A78" s="29"/>
      <c r="B78" s="178"/>
      <c r="C78" s="179"/>
      <c r="D78" s="179"/>
      <c r="E78" s="179"/>
      <c r="F78" s="179"/>
      <c r="G78" s="179"/>
      <c r="H78" s="179"/>
      <c r="I78" s="179"/>
      <c r="J78" s="29"/>
      <c r="K78" s="29"/>
      <c r="L78" s="29"/>
      <c r="M78" s="29"/>
      <c r="N78" s="29"/>
      <c r="O78" s="29"/>
      <c r="P78" s="29"/>
    </row>
    <row r="79" spans="1:23" s="14" customFormat="1" x14ac:dyDescent="0.3">
      <c r="A79" s="156" t="s">
        <v>128</v>
      </c>
      <c r="B79" s="53" t="s">
        <v>194</v>
      </c>
      <c r="E79" s="156" t="s">
        <v>130</v>
      </c>
      <c r="F79" s="14">
        <v>7</v>
      </c>
      <c r="H79" s="156" t="s">
        <v>139</v>
      </c>
      <c r="I79" s="168" t="s">
        <v>497</v>
      </c>
      <c r="J79" s="160"/>
      <c r="K79" s="160"/>
      <c r="L79" s="160"/>
      <c r="M79" s="160"/>
      <c r="N79" s="160"/>
      <c r="O79" s="160"/>
    </row>
    <row r="80" spans="1:23" s="14" customFormat="1" x14ac:dyDescent="0.3">
      <c r="A80" s="13" t="s">
        <v>131</v>
      </c>
      <c r="B80" s="232">
        <v>46067</v>
      </c>
      <c r="C80" s="232"/>
      <c r="E80" s="156" t="s">
        <v>132</v>
      </c>
      <c r="F80" s="14">
        <f>MAX(B90:B100)+3</f>
        <v>10</v>
      </c>
      <c r="H80" s="53"/>
      <c r="I80" s="160"/>
      <c r="J80" s="160"/>
      <c r="K80" s="160"/>
      <c r="L80" s="160"/>
      <c r="M80" s="160"/>
      <c r="N80" s="160"/>
      <c r="O80" s="160"/>
    </row>
    <row r="81" spans="1:15" s="14" customFormat="1" x14ac:dyDescent="0.3">
      <c r="A81" s="156" t="s">
        <v>133</v>
      </c>
      <c r="B81" s="53" t="s">
        <v>73</v>
      </c>
      <c r="C81" s="53" t="s">
        <v>496</v>
      </c>
      <c r="H81" s="53"/>
    </row>
    <row r="82" spans="1:15" s="14" customFormat="1" x14ac:dyDescent="0.3">
      <c r="A82" s="231" t="s">
        <v>134</v>
      </c>
      <c r="B82" s="231"/>
      <c r="C82" s="41">
        <v>0.54166666666666663</v>
      </c>
      <c r="E82" s="156" t="s">
        <v>135</v>
      </c>
      <c r="F82" s="170">
        <f>C99+(C83)/1440</f>
        <v>0.72916666666666685</v>
      </c>
      <c r="H82" s="53"/>
      <c r="I82" s="160"/>
      <c r="J82" s="160"/>
      <c r="K82" s="160"/>
      <c r="L82" s="160"/>
      <c r="M82" s="160"/>
      <c r="N82" s="160"/>
      <c r="O82" s="160"/>
    </row>
    <row r="83" spans="1:15" s="14" customFormat="1" x14ac:dyDescent="0.3">
      <c r="A83" s="231" t="s">
        <v>136</v>
      </c>
      <c r="B83" s="231"/>
      <c r="C83" s="42">
        <v>30</v>
      </c>
      <c r="D83" s="53" t="s">
        <v>137</v>
      </c>
      <c r="H83" s="156"/>
    </row>
    <row r="84" spans="1:15" x14ac:dyDescent="0.3">
      <c r="A84" s="13" t="s">
        <v>465</v>
      </c>
      <c r="B84" s="24" t="s">
        <v>466</v>
      </c>
      <c r="C84" s="14" t="s">
        <v>54</v>
      </c>
      <c r="D84" s="14" t="s">
        <v>25</v>
      </c>
      <c r="E84" s="14" t="s">
        <v>23</v>
      </c>
      <c r="F84" s="14" t="s">
        <v>24</v>
      </c>
      <c r="G84" s="14"/>
      <c r="H84" s="14"/>
      <c r="I84" s="14"/>
      <c r="J84" s="14"/>
      <c r="K84" s="14"/>
      <c r="L84" s="14"/>
      <c r="M84" s="14"/>
      <c r="N84" s="24"/>
    </row>
    <row r="85" spans="1:15" x14ac:dyDescent="0.3">
      <c r="A85" s="13" t="s">
        <v>465</v>
      </c>
      <c r="B85" s="24" t="s">
        <v>467</v>
      </c>
      <c r="C85" s="14" t="s">
        <v>55</v>
      </c>
      <c r="D85" s="14" t="s">
        <v>22</v>
      </c>
      <c r="E85" s="14" t="s">
        <v>26</v>
      </c>
      <c r="F85" s="14"/>
      <c r="G85" s="14"/>
      <c r="H85" s="14"/>
      <c r="I85" s="14"/>
      <c r="J85" s="14"/>
      <c r="K85" s="14"/>
      <c r="L85" s="14"/>
      <c r="M85" s="14"/>
      <c r="N85" s="24"/>
    </row>
    <row r="86" spans="1:15" x14ac:dyDescent="0.3">
      <c r="A86" s="13" t="s">
        <v>468</v>
      </c>
      <c r="B86" s="53" t="s">
        <v>489</v>
      </c>
      <c r="C86" s="14"/>
      <c r="D86" s="14"/>
      <c r="E86" s="14"/>
      <c r="F86" s="14"/>
      <c r="G86" s="14"/>
      <c r="H86" s="14"/>
      <c r="I86" s="13"/>
      <c r="J86" s="24"/>
      <c r="K86" s="14"/>
      <c r="L86" s="14"/>
      <c r="M86" s="53"/>
      <c r="N86" s="14"/>
      <c r="O86" s="24"/>
    </row>
    <row r="87" spans="1:15" s="14" customFormat="1" x14ac:dyDescent="0.3">
      <c r="A87" s="156" t="s">
        <v>469</v>
      </c>
      <c r="B87" s="53" t="s">
        <v>487</v>
      </c>
      <c r="C87" s="53"/>
      <c r="I87" s="24"/>
      <c r="J87" s="24"/>
      <c r="K87" s="24"/>
      <c r="L87" s="24"/>
      <c r="M87" s="24"/>
      <c r="N87" s="24"/>
    </row>
    <row r="88" spans="1:15" ht="14.4" customHeight="1" x14ac:dyDescent="0.3">
      <c r="A88" s="14"/>
      <c r="B88" s="14"/>
      <c r="C88" s="14"/>
      <c r="D88" s="14"/>
      <c r="E88" s="14"/>
      <c r="F88" s="14"/>
      <c r="G88" s="14"/>
      <c r="H88" s="14"/>
      <c r="I88" s="14"/>
      <c r="J88" s="14"/>
      <c r="K88" s="14"/>
      <c r="L88" s="14"/>
      <c r="M88" s="14"/>
      <c r="N88" s="14"/>
    </row>
    <row r="89" spans="1:15" x14ac:dyDescent="0.3">
      <c r="A89" s="14"/>
      <c r="B89" s="5" t="s">
        <v>75</v>
      </c>
      <c r="C89" s="5" t="s">
        <v>470</v>
      </c>
      <c r="D89" s="5" t="s">
        <v>471</v>
      </c>
      <c r="E89" s="5" t="s">
        <v>472</v>
      </c>
      <c r="F89" s="5" t="s">
        <v>473</v>
      </c>
      <c r="G89" s="5" t="s">
        <v>77</v>
      </c>
      <c r="H89" s="5"/>
      <c r="I89" s="229" t="s">
        <v>474</v>
      </c>
      <c r="J89" s="229"/>
      <c r="K89" s="229"/>
      <c r="L89" s="229"/>
      <c r="M89" s="229"/>
      <c r="N89" s="229"/>
    </row>
    <row r="90" spans="1:15" ht="14.4" customHeight="1" x14ac:dyDescent="0.3">
      <c r="A90" s="230" t="s">
        <v>475</v>
      </c>
      <c r="B90" s="14">
        <v>1</v>
      </c>
      <c r="C90" s="170">
        <f>C82</f>
        <v>0.54166666666666663</v>
      </c>
      <c r="D90" s="14" t="str">
        <f>I90</f>
        <v>A</v>
      </c>
      <c r="E90" s="14" t="str">
        <f>M90</f>
        <v>M1</v>
      </c>
      <c r="F90" s="14" t="str">
        <f>N90</f>
        <v>HB1</v>
      </c>
      <c r="G90" s="14" t="str">
        <f>B81</f>
        <v>HPES</v>
      </c>
      <c r="H90" s="157"/>
      <c r="I90" s="14" t="s">
        <v>466</v>
      </c>
      <c r="J90" s="14">
        <v>1</v>
      </c>
      <c r="K90" s="14">
        <v>2</v>
      </c>
      <c r="L90" s="14" t="s">
        <v>476</v>
      </c>
      <c r="M90" s="14" t="str">
        <f>IF($I90=$B84,IF(J90=1,$C84,IF(J90=2,$D84,IF(J90=3,$E84,IF(J90=4,$F84,IF(J90=5,$G84,""))))),IF($I90=$B85,IF(J90=1,$C85,IF(J90=2,$D85,IF(J90=3,$E85,IF(J90=4,$F85,IF(J90=5,$G85,""))))),IF($I90=$B86,IF(J90=1,$C86,IF(J90=2,$D86,IF(J90=3,$E86,IF(J90=4,$F86,IF(J90=5,$G86,""))))),IF(J90=1,$C87,IF(J90=2,$D87,IF(J90=3,$E87,IF(J90=4,$F87,IF(J90=5,$G87,""))))))))</f>
        <v>M1</v>
      </c>
      <c r="N90" s="14" t="str">
        <f>IF($I90=$B84,IF(K90=1,$C84,IF(K90=2,$D84,IF(K90=3,$E84,IF(K90=4,$F84,IF(K90=5,$G84,""))))),IF($I90=$B85,IF(K90=1,$C85,IF(K90=2,$D85,IF(K90=3,$E85,IF(K90=4,$F85,IF(K90=5,$G85,""))))),IF($I90=$B86,IF(K90=1,$C86,IF(K90=2,$D86,IF(K90=3,$E86,IF(K90=4,$F86,IF(K90=5,$G86,""))))),IF(K90=1,$C87,IF(K90=2,$D87,IF(K90=3,$E87,IF(K90=4,$F87,IF(K90=5,$G87,""))))))))</f>
        <v>HB1</v>
      </c>
    </row>
    <row r="91" spans="1:15" x14ac:dyDescent="0.3">
      <c r="A91" s="230"/>
      <c r="B91" s="14">
        <f t="shared" ref="B91:B96" si="10">B90+1</f>
        <v>2</v>
      </c>
      <c r="C91" s="170">
        <f>C90+30/1440</f>
        <v>0.5625</v>
      </c>
      <c r="D91" s="14" t="str">
        <f t="shared" ref="D91:D96" si="11">I91</f>
        <v>A</v>
      </c>
      <c r="E91" s="14" t="str">
        <f t="shared" ref="E91:E96" si="12">M91</f>
        <v>A1</v>
      </c>
      <c r="F91" s="14" t="str">
        <f t="shared" ref="F91:F96" si="13">N91</f>
        <v>A3</v>
      </c>
      <c r="G91" s="14" t="str">
        <f>B81</f>
        <v>HPES</v>
      </c>
      <c r="H91" s="157"/>
      <c r="I91" s="14" t="s">
        <v>466</v>
      </c>
      <c r="J91" s="14">
        <v>3</v>
      </c>
      <c r="K91" s="14">
        <v>4</v>
      </c>
      <c r="L91" s="14" t="s">
        <v>476</v>
      </c>
      <c r="M91" s="14" t="str">
        <f>IF($I91=$B84,IF(J91=1,$C84,IF(J91=2,$D84,IF(J91=3,$E84,IF(J91=4,$F84,IF(J91=5,$G84,""))))),IF($I91=$B85,IF(J91=1,$C85,IF(J91=2,$D85,IF(J91=3,$E85,IF(J91=4,$F85,IF(J91=5,$G85,""))))),IF($I91=$B86,IF(J91=1,$C86,IF(J91=2,$D86,IF(J91=3,$E86,IF(J91=4,$F86,IF(J91=5,$G86,""))))),IF(J91=1,$C87,IF(J91=2,$D87,IF(J91=3,$E87,IF(J91=4,$F87,IF(J91=5,$G87,""))))))))</f>
        <v>A1</v>
      </c>
      <c r="N91" s="14" t="str">
        <f>IF($I91=$B84,IF(K91=1,$C84,IF(K91=2,$D84,IF(K91=3,$E84,IF(K91=4,$F84,IF(K91=5,$G84,""))))),IF($I91=$B85,IF(K91=1,$C85,IF(K91=2,$D85,IF(K91=3,$E85,IF(K91=4,$F85,IF(K91=5,$G85,""))))),IF($I91=$B86,IF(K91=1,$C86,IF(K91=2,$D86,IF(K91=3,$E86,IF(K91=4,$F86,IF(K91=5,$G86,""))))),IF(K91=1,$C87,IF(K91=2,$D87,IF(K91=3,$E87,IF(K91=4,$F87,IF(K91=5,$G87,""))))))))</f>
        <v>A3</v>
      </c>
    </row>
    <row r="92" spans="1:15" x14ac:dyDescent="0.3">
      <c r="A92" s="230"/>
      <c r="B92" s="14">
        <f t="shared" si="10"/>
        <v>3</v>
      </c>
      <c r="C92" s="170">
        <f t="shared" ref="C92:C97" si="14">C91+30/1440</f>
        <v>0.58333333333333337</v>
      </c>
      <c r="D92" s="14" t="str">
        <f t="shared" si="11"/>
        <v>A</v>
      </c>
      <c r="E92" s="14" t="str">
        <f t="shared" si="12"/>
        <v>M1</v>
      </c>
      <c r="F92" s="14" t="str">
        <f t="shared" si="13"/>
        <v>A1</v>
      </c>
      <c r="G92" s="14" t="str">
        <f>B81</f>
        <v>HPES</v>
      </c>
      <c r="H92" s="157"/>
      <c r="I92" s="14" t="s">
        <v>466</v>
      </c>
      <c r="J92" s="14">
        <v>1</v>
      </c>
      <c r="K92" s="14">
        <v>3</v>
      </c>
      <c r="L92" s="14" t="s">
        <v>476</v>
      </c>
      <c r="M92" s="14" t="str">
        <f>IF($I92=$B84,IF(J92=1,$C84,IF(J92=2,$D84,IF(J92=3,$E84,IF(J92=4,$F84,IF(J92=5,$G84,""))))),IF($I92=$B85,IF(J92=1,$C85,IF(J92=2,$D85,IF(J92=3,$E85,IF(J92=4,$F85,IF(J92=5,$G85,""))))),IF($I92=$B86,IF(J92=1,$C86,IF(J92=2,$D86,IF(J92=3,$E86,IF(J92=4,$F86,IF(J92=5,$G86,""))))),IF(J92=1,$C87,IF(J92=2,$D87,IF(J92=3,$E87,IF(J92=4,$F87,IF(J92=5,$G87,""))))))))</f>
        <v>M1</v>
      </c>
      <c r="N92" s="14" t="str">
        <f>IF($I92=$B84,IF(K92=1,$C84,IF(K92=2,$D84,IF(K92=3,$E84,IF(K92=4,$F84,IF(K92=5,$G84,""))))),IF($I92=$B85,IF(K92=1,$C85,IF(K92=2,$D85,IF(K92=3,$E85,IF(K92=4,$F85,IF(K92=5,$G85,""))))),IF($I92=$B86,IF(K92=1,$C86,IF(K92=2,$D86,IF(K92=3,$E86,IF(K92=4,$F86,IF(K92=5,$G86,""))))),IF(K92=1,$C87,IF(K92=2,$D87,IF(K92=3,$E87,IF(K92=4,$F87,IF(K92=5,$G87,""))))))))</f>
        <v>A1</v>
      </c>
    </row>
    <row r="93" spans="1:15" x14ac:dyDescent="0.3">
      <c r="A93" s="230"/>
      <c r="B93" s="14">
        <f t="shared" si="10"/>
        <v>4</v>
      </c>
      <c r="C93" s="170">
        <f t="shared" si="14"/>
        <v>0.60416666666666674</v>
      </c>
      <c r="D93" s="14" t="str">
        <f t="shared" si="11"/>
        <v>A</v>
      </c>
      <c r="E93" s="14" t="str">
        <f t="shared" si="12"/>
        <v>HB1</v>
      </c>
      <c r="F93" s="14" t="str">
        <f t="shared" si="13"/>
        <v>A3</v>
      </c>
      <c r="G93" s="14" t="str">
        <f>B81</f>
        <v>HPES</v>
      </c>
      <c r="H93" s="14"/>
      <c r="I93" s="213" t="s">
        <v>466</v>
      </c>
      <c r="J93" s="213">
        <v>2</v>
      </c>
      <c r="K93" s="213">
        <v>4</v>
      </c>
      <c r="L93" s="213" t="s">
        <v>476</v>
      </c>
      <c r="M93" s="213" t="str">
        <f>IF($I93=$B84,IF(J93=1,$C84,IF(J93=2,$D84,IF(J93=3,$E84,IF(J93=4,$F84,IF(J93=5,$G84,""))))),IF($I93=$B85,IF(J93=1,$C85,IF(J93=2,$D85,IF(J93=3,$E85,IF(J93=4,$F85,IF(J93=5,$G85,""))))),IF($I93=$B86,IF(J93=1,$C86,IF(J93=2,$D86,IF(J93=3,$E86,IF(J93=4,$F86,IF(J93=5,$G86,""))))),IF(J93=1,$C87,IF(J93=2,$D87,IF(J93=3,$E87,IF(J93=4,$F87,IF(J93=5,$G87,""))))))))</f>
        <v>HB1</v>
      </c>
      <c r="N93" s="213" t="str">
        <f>IF($I93=$B84,IF(K93=1,$C84,IF(K93=2,$D84,IF(K93=3,$E84,IF(K93=4,$F84,IF(K93=5,$G84,""))))),IF($I93=$B85,IF(K93=1,$C85,IF(K93=2,$D85,IF(K93=3,$E85,IF(K93=4,$F85,IF(K93=5,$G85,""))))),IF($I93=$B86,IF(K93=1,$C86,IF(K93=2,$D86,IF(K93=3,$E86,IF(K93=4,$F86,IF(K93=5,$G86,""))))),IF(K93=1,$C87,IF(K93=2,$D87,IF(K93=3,$E87,IF(K93=4,$F87,IF(K93=5,$G87,""))))))))</f>
        <v>A3</v>
      </c>
    </row>
    <row r="94" spans="1:15" x14ac:dyDescent="0.3">
      <c r="A94" s="230"/>
      <c r="B94" s="14">
        <f t="shared" si="10"/>
        <v>5</v>
      </c>
      <c r="C94" s="170">
        <f t="shared" si="14"/>
        <v>0.62500000000000011</v>
      </c>
      <c r="D94" s="14" t="str">
        <f t="shared" si="11"/>
        <v>B</v>
      </c>
      <c r="E94" s="14" t="str">
        <f t="shared" si="12"/>
        <v>M2</v>
      </c>
      <c r="F94" s="14" t="str">
        <f t="shared" si="13"/>
        <v>A2</v>
      </c>
      <c r="G94" s="14" t="str">
        <f>B81</f>
        <v>HPES</v>
      </c>
      <c r="H94" s="157"/>
      <c r="I94" s="14" t="s">
        <v>467</v>
      </c>
      <c r="J94" s="14">
        <v>1</v>
      </c>
      <c r="K94" s="14">
        <v>3</v>
      </c>
      <c r="L94" s="14" t="s">
        <v>476</v>
      </c>
      <c r="M94" s="14" t="str">
        <f>IF($I94=$B84,IF(J94=1,$C84,IF(J94=2,$D84,IF(J94=3,$E84,IF(J94=4,$F84,IF(J94=5,$G84,""))))),IF($I94=$B85,IF(J94=1,$C85,IF(J94=2,$D85,IF(J94=3,$E85,IF(J94=4,$F85,IF(J94=5,$G85,""))))),IF($I94=$B86,IF(J94=1,$C86,IF(J94=2,$D86,IF(J94=3,$E86,IF(J94=4,$F86,IF(J94=5,$G86,""))))),IF(J94=1,$C87,IF(J94=2,$D87,IF(J94=3,$E87,IF(J94=4,$F87,IF(J94=5,$G87,""))))))))</f>
        <v>M2</v>
      </c>
      <c r="N94" s="14" t="str">
        <f>IF($I94=$B84,IF(K94=1,$C84,IF(K94=2,$D84,IF(K94=3,$E84,IF(K94=4,$F84,IF(K94=5,$G84,""))))),IF($I94=$B85,IF(K94=1,$C85,IF(K94=2,$D85,IF(K94=3,$E85,IF(K94=4,$F85,IF(K94=5,$G85,""))))),IF($I94=$B86,IF(K94=1,$C86,IF(K94=2,$D86,IF(K94=3,$E86,IF(K94=4,$F86,IF(K94=5,$G86,""))))),IF(K94=1,$C87,IF(K94=2,$D87,IF(K94=3,$E87,IF(K94=4,$F87,IF(K94=5,$G87,""))))))))</f>
        <v>A2</v>
      </c>
    </row>
    <row r="95" spans="1:15" x14ac:dyDescent="0.3">
      <c r="A95" s="230"/>
      <c r="B95" s="14">
        <f t="shared" si="10"/>
        <v>6</v>
      </c>
      <c r="C95" s="170">
        <f t="shared" si="14"/>
        <v>0.64583333333333348</v>
      </c>
      <c r="D95" s="14" t="str">
        <f t="shared" si="11"/>
        <v>B</v>
      </c>
      <c r="E95" s="14" t="str">
        <f t="shared" si="12"/>
        <v>M2</v>
      </c>
      <c r="F95" s="14" t="str">
        <f t="shared" si="13"/>
        <v>HB2</v>
      </c>
      <c r="G95" s="14" t="str">
        <f>B81</f>
        <v>HPES</v>
      </c>
      <c r="H95" s="157"/>
      <c r="I95" s="14" t="s">
        <v>467</v>
      </c>
      <c r="J95" s="14">
        <v>1</v>
      </c>
      <c r="K95" s="14">
        <v>2</v>
      </c>
      <c r="L95" s="14" t="s">
        <v>476</v>
      </c>
      <c r="M95" s="14" t="str">
        <f>IF($I95=$B84,IF(J95=1,$C84,IF(J95=2,$D84,IF(J95=3,$E84,IF(J95=4,$F84,IF(J95=5,$G84,""))))),IF($I95=$B85,IF(J95=1,$C85,IF(J95=2,$D85,IF(J95=3,$E85,IF(J95=4,$F85,IF(J95=5,$G85,""))))),IF($I95=$B86,IF(J95=1,$C86,IF(J95=2,$D86,IF(J95=3,$E86,IF(J95=4,$F86,IF(J95=5,$G86,""))))),IF(J95=1,$C87,IF(J95=2,$D87,IF(J95=3,$E87,IF(J95=4,$F87,IF(J95=5,$G87,""))))))))</f>
        <v>M2</v>
      </c>
      <c r="N95" s="14" t="str">
        <f>IF($I95=$B84,IF(K95=1,$C84,IF(K95=2,$D84,IF(K95=3,$E84,IF(K95=4,$F84,IF(K95=5,$G84,""))))),IF($I95=$B85,IF(K95=1,$C85,IF(K95=2,$D85,IF(K95=3,$E85,IF(K95=4,$F85,IF(K95=5,$G85,""))))),IF($I95=$B86,IF(K95=1,$C86,IF(K95=2,$D86,IF(K95=3,$E86,IF(K95=4,$F86,IF(K95=5,$G86,""))))),IF(K95=1,$C87,IF(K95=2,$D87,IF(K95=3,$E87,IF(K95=4,$F87,IF(K95=5,$G87,""))))))))</f>
        <v>HB2</v>
      </c>
    </row>
    <row r="96" spans="1:15" ht="14.4" customHeight="1" x14ac:dyDescent="0.3">
      <c r="A96" s="212"/>
      <c r="B96" s="14">
        <f t="shared" si="10"/>
        <v>7</v>
      </c>
      <c r="C96" s="170">
        <f t="shared" si="14"/>
        <v>0.66666666666666685</v>
      </c>
      <c r="D96" s="14" t="str">
        <f t="shared" si="11"/>
        <v>B</v>
      </c>
      <c r="E96" s="14" t="str">
        <f t="shared" si="12"/>
        <v>HB2</v>
      </c>
      <c r="F96" s="14" t="str">
        <f t="shared" si="13"/>
        <v>A2</v>
      </c>
      <c r="G96" s="14" t="str">
        <f>B81</f>
        <v>HPES</v>
      </c>
      <c r="H96" s="157"/>
      <c r="I96" s="14" t="s">
        <v>467</v>
      </c>
      <c r="J96" s="14">
        <v>2</v>
      </c>
      <c r="K96" s="14">
        <v>3</v>
      </c>
      <c r="L96" s="14" t="s">
        <v>476</v>
      </c>
      <c r="M96" s="14" t="str">
        <f>IF($I96=$B84,IF(J96=1,$C84,IF(J96=2,$D84,IF(J96=3,$E84,IF(J96=4,$F84,IF(J96=5,$G84,""))))),IF($I96=$B85,IF(J96=1,$C85,IF(J96=2,$D85,IF(J96=3,$E85,IF(J96=4,$F85,IF(J96=5,$G85,""))))),IF($I96=$B86,IF(J96=1,$C86,IF(J96=2,$D86,IF(J96=3,$E86,IF(J96=4,$F86,IF(J96=5,$G86,""))))),IF(J96=1,$C87,IF(J96=2,$D87,IF(J96=3,$E87,IF(J96=4,$F87,IF(J96=5,$G87,""))))))))</f>
        <v>HB2</v>
      </c>
      <c r="N96" s="14" t="str">
        <f>IF($I96=$B84,IF(K96=1,$C84,IF(K96=2,$D84,IF(K96=3,$E84,IF(K96=4,$F84,IF(K96=5,$G84,""))))),IF($I96=$B85,IF(K96=1,$C85,IF(K96=2,$D85,IF(K96=3,$E85,IF(K96=4,$F85,IF(K96=5,$G85,""))))),IF($I96=$B86,IF(K96=1,$C86,IF(K96=2,$D86,IF(K96=3,$E86,IF(K96=4,$F86,IF(K96=5,$G86,""))))),IF(K96=1,$C87,IF(K96=2,$D87,IF(K96=3,$E87,IF(K96=4,$F87,IF(K96=5,$G87,""))))))))</f>
        <v>A2</v>
      </c>
    </row>
    <row r="97" spans="1:29" x14ac:dyDescent="0.3">
      <c r="A97" s="185"/>
      <c r="B97" s="175" t="s">
        <v>477</v>
      </c>
      <c r="C97" s="170">
        <f t="shared" si="14"/>
        <v>0.68750000000000022</v>
      </c>
      <c r="D97" s="14" t="s">
        <v>484</v>
      </c>
      <c r="E97" s="14" t="s">
        <v>478</v>
      </c>
      <c r="F97" s="14" t="s">
        <v>482</v>
      </c>
      <c r="G97" s="14" t="str">
        <f>B81</f>
        <v>HPES</v>
      </c>
      <c r="H97" s="157"/>
      <c r="I97" s="14"/>
      <c r="J97" s="14"/>
      <c r="K97" s="14"/>
      <c r="L97" s="14"/>
      <c r="M97" s="14"/>
      <c r="N97" s="14"/>
    </row>
    <row r="98" spans="1:29" x14ac:dyDescent="0.3">
      <c r="A98" s="185"/>
      <c r="B98" s="175" t="s">
        <v>480</v>
      </c>
      <c r="C98" s="170">
        <f>C97+15/1440</f>
        <v>0.69791666666666685</v>
      </c>
      <c r="D98" s="14" t="s">
        <v>488</v>
      </c>
      <c r="E98" s="14" t="s">
        <v>481</v>
      </c>
      <c r="F98" s="14" t="s">
        <v>479</v>
      </c>
      <c r="G98" s="14" t="str">
        <f>B81</f>
        <v>HPES</v>
      </c>
      <c r="H98" s="157"/>
      <c r="I98" s="14"/>
      <c r="J98" s="14"/>
      <c r="K98" s="14"/>
      <c r="L98" s="14"/>
      <c r="M98" s="14"/>
      <c r="N98" s="14"/>
    </row>
    <row r="99" spans="1:29" x14ac:dyDescent="0.3">
      <c r="A99" s="217" t="s">
        <v>483</v>
      </c>
      <c r="B99" s="217"/>
      <c r="C99" s="176">
        <f>C98+15/1440</f>
        <v>0.70833333333333348</v>
      </c>
      <c r="D99" s="24" t="s">
        <v>138</v>
      </c>
      <c r="E99" s="24" t="s">
        <v>477</v>
      </c>
      <c r="F99" s="24" t="s">
        <v>480</v>
      </c>
      <c r="G99" s="24" t="str">
        <f>B81</f>
        <v>HPES</v>
      </c>
      <c r="H99" s="177"/>
      <c r="I99" s="14"/>
      <c r="J99" s="14"/>
      <c r="K99" s="14"/>
      <c r="L99" s="14"/>
      <c r="M99" s="14"/>
      <c r="N99" s="14"/>
    </row>
    <row r="100" spans="1:29" x14ac:dyDescent="0.3">
      <c r="A100" s="185"/>
      <c r="B100" s="175"/>
      <c r="C100" s="170"/>
      <c r="D100" s="14"/>
      <c r="E100" s="14"/>
      <c r="F100" s="14"/>
      <c r="G100" s="14"/>
      <c r="H100" s="177"/>
      <c r="I100" s="14"/>
      <c r="J100" s="14"/>
      <c r="K100" s="14"/>
      <c r="L100" s="14"/>
      <c r="M100" s="14"/>
      <c r="N100" s="14"/>
    </row>
    <row r="101" spans="1:29" s="14" customFormat="1" ht="14.4" customHeight="1" x14ac:dyDescent="0.3">
      <c r="A101" s="181"/>
      <c r="B101" s="182"/>
      <c r="C101" s="183"/>
      <c r="D101" s="183"/>
      <c r="E101" s="181"/>
      <c r="F101" s="181"/>
      <c r="G101" s="183"/>
      <c r="H101" s="183"/>
      <c r="I101" s="183"/>
      <c r="J101" s="181"/>
      <c r="K101" s="181"/>
      <c r="L101" s="181"/>
      <c r="M101" s="181"/>
      <c r="N101" s="181"/>
      <c r="O101" s="181"/>
      <c r="P101" s="181"/>
    </row>
    <row r="102" spans="1:29" s="14" customFormat="1" ht="14.4" customHeight="1" x14ac:dyDescent="0.3">
      <c r="A102" s="156" t="s">
        <v>128</v>
      </c>
      <c r="B102" s="53" t="s">
        <v>193</v>
      </c>
      <c r="E102" s="156" t="s">
        <v>130</v>
      </c>
      <c r="F102" s="14">
        <v>11</v>
      </c>
      <c r="H102" s="156" t="s">
        <v>139</v>
      </c>
      <c r="I102" s="180" t="s">
        <v>499</v>
      </c>
      <c r="J102" s="160"/>
      <c r="K102" s="160"/>
      <c r="L102" s="160"/>
      <c r="M102" s="160"/>
      <c r="N102" s="160"/>
      <c r="O102" s="160"/>
    </row>
    <row r="103" spans="1:29" s="14" customFormat="1" ht="14.4" customHeight="1" x14ac:dyDescent="0.3">
      <c r="A103" s="13" t="s">
        <v>131</v>
      </c>
      <c r="B103" s="232">
        <v>46067</v>
      </c>
      <c r="C103" s="232"/>
      <c r="E103" s="156" t="s">
        <v>132</v>
      </c>
      <c r="F103" s="14">
        <f>MAX(B113:B125)+3</f>
        <v>14</v>
      </c>
      <c r="H103" s="53"/>
      <c r="I103" s="180"/>
      <c r="J103" s="160"/>
      <c r="K103" s="160"/>
      <c r="L103" s="160"/>
      <c r="M103" s="160"/>
      <c r="N103" s="160"/>
      <c r="O103" s="160"/>
    </row>
    <row r="104" spans="1:29" s="14" customFormat="1" ht="14.4" customHeight="1" x14ac:dyDescent="0.3">
      <c r="A104" s="156" t="s">
        <v>133</v>
      </c>
      <c r="B104" s="53" t="s">
        <v>79</v>
      </c>
      <c r="C104" s="53" t="s">
        <v>494</v>
      </c>
      <c r="H104" s="53"/>
    </row>
    <row r="105" spans="1:29" s="14" customFormat="1" ht="14.4" customHeight="1" x14ac:dyDescent="0.3">
      <c r="A105" s="231" t="s">
        <v>134</v>
      </c>
      <c r="B105" s="231"/>
      <c r="C105" s="41">
        <v>0.375</v>
      </c>
      <c r="E105" s="156" t="s">
        <v>135</v>
      </c>
      <c r="F105" s="170">
        <f>C126+(C106)/1440</f>
        <v>0.64583333333333337</v>
      </c>
      <c r="H105" s="53"/>
      <c r="I105" s="160"/>
      <c r="J105" s="160"/>
      <c r="K105" s="160"/>
      <c r="L105" s="160"/>
      <c r="M105" s="160"/>
      <c r="N105" s="160"/>
      <c r="O105" s="160"/>
    </row>
    <row r="106" spans="1:29" s="14" customFormat="1" ht="14.4" customHeight="1" x14ac:dyDescent="0.3">
      <c r="A106" s="231" t="s">
        <v>136</v>
      </c>
      <c r="B106" s="231"/>
      <c r="C106" s="42">
        <v>30</v>
      </c>
      <c r="D106" s="53" t="s">
        <v>137</v>
      </c>
      <c r="H106" s="156"/>
    </row>
    <row r="107" spans="1:29" s="14" customFormat="1" ht="14.4" customHeight="1" x14ac:dyDescent="0.3">
      <c r="A107" s="13" t="s">
        <v>465</v>
      </c>
      <c r="B107" s="24" t="s">
        <v>466</v>
      </c>
      <c r="C107" s="14" t="s">
        <v>23</v>
      </c>
      <c r="D107" s="14" t="s">
        <v>24</v>
      </c>
      <c r="E107" s="14" t="s">
        <v>87</v>
      </c>
      <c r="F107" s="14" t="s">
        <v>22</v>
      </c>
      <c r="G107" s="14" t="s">
        <v>54</v>
      </c>
      <c r="H107" s="14" t="s">
        <v>55</v>
      </c>
    </row>
    <row r="108" spans="1:29" s="14" customFormat="1" ht="14.4" customHeight="1" x14ac:dyDescent="0.3">
      <c r="A108" s="13" t="s">
        <v>465</v>
      </c>
      <c r="B108" s="24" t="s">
        <v>467</v>
      </c>
      <c r="C108" s="14" t="s">
        <v>26</v>
      </c>
      <c r="D108" s="14" t="s">
        <v>86</v>
      </c>
      <c r="E108" s="14" t="s">
        <v>25</v>
      </c>
      <c r="F108" s="14" t="s">
        <v>17</v>
      </c>
      <c r="G108" s="14" t="s">
        <v>56</v>
      </c>
    </row>
    <row r="109" spans="1:29" x14ac:dyDescent="0.3">
      <c r="A109" s="13" t="s">
        <v>468</v>
      </c>
      <c r="B109" s="53" t="s">
        <v>489</v>
      </c>
      <c r="C109" s="14"/>
      <c r="D109" s="14"/>
      <c r="E109" s="14"/>
      <c r="F109" s="14"/>
      <c r="G109" s="14"/>
      <c r="H109" s="14"/>
      <c r="I109" s="13"/>
      <c r="J109" s="24"/>
      <c r="K109" s="14"/>
      <c r="L109" s="14"/>
      <c r="M109" s="14"/>
      <c r="N109" s="14"/>
      <c r="O109" s="24"/>
    </row>
    <row r="110" spans="1:29" s="14" customFormat="1" x14ac:dyDescent="0.3">
      <c r="A110" s="156" t="s">
        <v>469</v>
      </c>
      <c r="B110" s="53" t="s">
        <v>487</v>
      </c>
      <c r="C110" s="53"/>
      <c r="I110" s="24"/>
      <c r="J110" s="24"/>
      <c r="K110" s="24"/>
      <c r="L110" s="24"/>
      <c r="M110" s="24"/>
      <c r="N110" s="24"/>
    </row>
    <row r="111" spans="1:29" s="14" customFormat="1" x14ac:dyDescent="0.3"/>
    <row r="112" spans="1:29" s="14" customFormat="1" ht="14.4" customHeight="1" x14ac:dyDescent="0.3">
      <c r="B112" s="5" t="s">
        <v>75</v>
      </c>
      <c r="C112" s="5" t="s">
        <v>470</v>
      </c>
      <c r="D112" s="5" t="s">
        <v>471</v>
      </c>
      <c r="E112" s="5" t="s">
        <v>472</v>
      </c>
      <c r="F112" s="5" t="s">
        <v>473</v>
      </c>
      <c r="G112" s="5" t="s">
        <v>77</v>
      </c>
      <c r="H112" s="5"/>
      <c r="I112" s="229" t="s">
        <v>474</v>
      </c>
      <c r="J112" s="229"/>
      <c r="K112" s="229"/>
      <c r="L112" s="229"/>
      <c r="M112" s="229"/>
      <c r="N112" s="229"/>
      <c r="O112" s="24"/>
      <c r="P112"/>
      <c r="Q112" s="172"/>
      <c r="R112" s="172"/>
      <c r="S112" s="172"/>
      <c r="T112" s="172"/>
      <c r="U112" s="172"/>
      <c r="V112" s="172"/>
      <c r="W112" s="172"/>
      <c r="X112" s="173"/>
      <c r="Y112" s="173"/>
      <c r="Z112" s="173"/>
      <c r="AA112" s="173"/>
      <c r="AB112" s="173"/>
      <c r="AC112" s="173"/>
    </row>
    <row r="113" spans="1:23" s="14" customFormat="1" ht="14.4" customHeight="1" x14ac:dyDescent="0.3">
      <c r="A113" s="230" t="s">
        <v>475</v>
      </c>
      <c r="B113" s="14">
        <v>1</v>
      </c>
      <c r="C113" s="170">
        <f>C105</f>
        <v>0.375</v>
      </c>
      <c r="D113" s="14" t="str">
        <f>I113</f>
        <v>A</v>
      </c>
      <c r="E113" s="14" t="str">
        <f>M113</f>
        <v>A1</v>
      </c>
      <c r="F113" s="14" t="str">
        <f>N113</f>
        <v>A5</v>
      </c>
      <c r="G113" s="14" t="str">
        <f>B104</f>
        <v>MMS</v>
      </c>
      <c r="H113" s="157"/>
      <c r="I113" s="14" t="s">
        <v>466</v>
      </c>
      <c r="J113" s="14">
        <v>1</v>
      </c>
      <c r="K113" s="14">
        <v>3</v>
      </c>
      <c r="L113" s="14" t="s">
        <v>476</v>
      </c>
      <c r="M113" s="14" t="str">
        <f>IF($I113=$B107,IF(J113=1,$C107,IF(J113=2,$D107,IF(J113=3,$E107,IF(J113=4,$F107,IF(J113=5,$G107,""))))),IF($I113=$B108,IF(J113=1,$C108,IF(J113=2,$D108,IF(J113=3,$E108,IF(J113=4,$F108,IF(J113=5,$G108,""))))),IF($I113=$B109,IF(J113=1,$C109,IF(J113=2,$D109,IF(J113=3,$E109,IF(J113=4,$F109,IF(J113=5,$G109,""))))),IF(J113=1,$C110,IF(J113=2,$D110,IF(J113=3,$E110,IF(J113=4,$F110,IF(J113=5,$G110,""))))))))</f>
        <v>A1</v>
      </c>
      <c r="N113" s="14" t="str">
        <f>IF($I113=$B107,IF(K113=1,$C107,IF(K113=2,$D107,IF(K113=3,$E107,IF(K113=4,$F107,IF(K113=5,$G107,""))))),IF($I113=$B108,IF(K113=1,$C108,IF(K113=2,$D108,IF(K113=3,$E108,IF(K113=4,$F108,IF(K113=5,$G108,""))))),IF($I113=$B109,IF(K113=1,$C109,IF(K113=2,$D109,IF(K113=3,$E109,IF(K113=4,$F109,IF(K113=5,$G109,""))))),IF(K113=1,$C110,IF(K113=2,$D110,IF(K113=3,$E110,IF(K113=4,$F110,IF(K113=5,$G110,""))))))))</f>
        <v>A5</v>
      </c>
      <c r="O113" s="24"/>
      <c r="P113" s="174"/>
      <c r="R113" s="170"/>
      <c r="W113" s="157"/>
    </row>
    <row r="114" spans="1:23" s="14" customFormat="1" x14ac:dyDescent="0.3">
      <c r="A114" s="230"/>
      <c r="B114" s="14">
        <f>B113+1</f>
        <v>2</v>
      </c>
      <c r="C114" s="170">
        <f>C113+30/1440</f>
        <v>0.39583333333333331</v>
      </c>
      <c r="D114" s="14" t="str">
        <f t="shared" ref="D114:D118" si="15">I114</f>
        <v>A</v>
      </c>
      <c r="E114" s="14" t="str">
        <f t="shared" ref="E114:F118" si="16">M114</f>
        <v>A3</v>
      </c>
      <c r="F114" s="14" t="str">
        <f t="shared" si="16"/>
        <v>M2</v>
      </c>
      <c r="G114" s="14" t="str">
        <f>B104</f>
        <v>MMS</v>
      </c>
      <c r="H114" s="157"/>
      <c r="I114" s="14" t="s">
        <v>466</v>
      </c>
      <c r="J114" s="14">
        <v>2</v>
      </c>
      <c r="K114" s="14">
        <v>6</v>
      </c>
      <c r="L114" s="14" t="s">
        <v>476</v>
      </c>
      <c r="M114" s="14" t="str">
        <f>IF($I114=$B107,IF(J114=1,$C107,IF(J114=2,$D107,IF(J114=3,$E107,IF(J114=4,$F107,IF(J114=5,$G107,""))))),IF($I114=$B108,IF(J114=1,$C108,IF(J114=2,$D108,IF(J114=3,$E108,IF(J114=4,$F108,IF(J114=5,$G108,""))))),IF($I114=$B109,IF(J114=1,$C109,IF(J114=2,$D109,IF(J114=3,$E109,IF(J114=4,$F109,IF(J114=5,$G109,""))))),IF(J114=1,$C110,IF(J114=2,$D110,IF(J114=3,$E110,IF(J114=4,$F110,IF(J114=5,$G110,""))))))))</f>
        <v>A3</v>
      </c>
      <c r="N114" s="14" t="s">
        <v>55</v>
      </c>
      <c r="O114" s="24"/>
      <c r="P114" s="174"/>
      <c r="R114" s="170"/>
      <c r="W114" s="157"/>
    </row>
    <row r="115" spans="1:23" s="14" customFormat="1" x14ac:dyDescent="0.3">
      <c r="A115" s="230"/>
      <c r="B115" s="14">
        <f>B114+1</f>
        <v>3</v>
      </c>
      <c r="C115" s="170">
        <f t="shared" ref="C115:C125" si="17">C114+30/1440</f>
        <v>0.41666666666666663</v>
      </c>
      <c r="D115" s="14" t="str">
        <f t="shared" si="15"/>
        <v>A</v>
      </c>
      <c r="E115" s="14" t="str">
        <f t="shared" si="16"/>
        <v>A5</v>
      </c>
      <c r="F115" s="14" t="str">
        <f t="shared" si="16"/>
        <v>HB2</v>
      </c>
      <c r="G115" s="14" t="str">
        <f>B104</f>
        <v>MMS</v>
      </c>
      <c r="H115" s="157"/>
      <c r="I115" s="14" t="s">
        <v>466</v>
      </c>
      <c r="J115" s="14">
        <v>3</v>
      </c>
      <c r="K115" s="14">
        <v>4</v>
      </c>
      <c r="L115" s="14" t="s">
        <v>476</v>
      </c>
      <c r="M115" s="14" t="str">
        <f>IF($I115=$B107,IF(J115=1,$C107,IF(J115=2,$D107,IF(J115=3,$E107,IF(J115=4,$F107,IF(J115=5,$G107,""))))),IF($I115=$B108,IF(J115=1,$C108,IF(J115=2,$D108,IF(J115=3,$E108,IF(J115=4,$F108,IF(J115=5,$G108,""))))),IF($I115=$B109,IF(J115=1,$C109,IF(J115=2,$D109,IF(J115=3,$E109,IF(J115=4,$F109,IF(J115=5,$G109,""))))),IF(J115=1,$C110,IF(J115=2,$D110,IF(J115=3,$E110,IF(J115=4,$F110,IF(J115=5,$G110,""))))))))</f>
        <v>A5</v>
      </c>
      <c r="N115" s="14" t="str">
        <f>IF($I115=$B107,IF(K115=1,$C107,IF(K115=2,$D107,IF(K115=3,$E107,IF(K115=4,$F107,IF(K115=5,$G107,""))))),IF($I115=$B108,IF(K115=1,$C108,IF(K115=2,$D108,IF(K115=3,$E108,IF(K115=4,$F108,IF(K115=5,$G108,""))))),IF($I115=$B109,IF(K115=1,$C109,IF(K115=2,$D109,IF(K115=3,$E109,IF(K115=4,$F109,IF(K115=5,$G109,""))))),IF(K115=1,$C110,IF(K115=2,$D110,IF(K115=3,$E110,IF(K115=4,$F110,IF(K115=5,$G110,""))))))))</f>
        <v>HB2</v>
      </c>
      <c r="P115" s="174"/>
      <c r="R115" s="170"/>
      <c r="W115" s="157"/>
    </row>
    <row r="116" spans="1:23" s="14" customFormat="1" x14ac:dyDescent="0.3">
      <c r="A116" s="230"/>
      <c r="B116" s="14">
        <f>B115+1</f>
        <v>4</v>
      </c>
      <c r="C116" s="170">
        <f t="shared" si="17"/>
        <v>0.43749999999999994</v>
      </c>
      <c r="D116" s="14" t="str">
        <f t="shared" si="15"/>
        <v>A</v>
      </c>
      <c r="E116" s="14" t="str">
        <f t="shared" si="16"/>
        <v>A3</v>
      </c>
      <c r="F116" s="14" t="str">
        <f t="shared" si="16"/>
        <v>M1</v>
      </c>
      <c r="G116" s="14" t="str">
        <f>B104</f>
        <v>MMS</v>
      </c>
      <c r="H116" s="157"/>
      <c r="I116" s="14" t="s">
        <v>466</v>
      </c>
      <c r="J116" s="14">
        <v>2</v>
      </c>
      <c r="K116" s="14">
        <v>5</v>
      </c>
      <c r="L116" s="14" t="s">
        <v>476</v>
      </c>
      <c r="M116" s="14" t="str">
        <f>IF($I116=$B107,IF(J116=1,$C107,IF(J116=2,$D107,IF(J116=3,$E107,IF(J116=4,$F107,IF(J116=5,$G107,""))))),IF($I116=$B108,IF(J116=1,$C108,IF(J116=2,$D108,IF(J116=3,$E108,IF(J116=4,$F108,IF(J116=5,$G108,""))))),IF($I116=$B109,IF(J116=1,$C109,IF(J116=2,$D109,IF(J116=3,$E109,IF(J116=4,$F109,IF(J116=5,$G109,""))))),IF(J116=1,$C110,IF(J116=2,$D110,IF(J116=3,$E110,IF(J116=4,$F110,IF(J116=5,$G110,""))))))))</f>
        <v>A3</v>
      </c>
      <c r="N116" s="14" t="str">
        <f>IF($I116=$B107,IF(K116=1,$C107,IF(K116=2,$D107,IF(K116=3,$E107,IF(K116=4,$F107,IF(K116=5,$G107,""))))),IF($I116=$B108,IF(K116=1,$C108,IF(K116=2,$D108,IF(K116=3,$E108,IF(K116=4,$F108,IF(K116=5,$G108,""))))),IF($I116=$B109,IF(K116=1,$C109,IF(K116=2,$D109,IF(K116=3,$E109,IF(K116=4,$F109,IF(K116=5,$G109,""))))),IF(K116=1,$C110,IF(K116=2,$D110,IF(K116=3,$E110,IF(K116=4,$F110,IF(K116=5,$G110,""))))))))</f>
        <v>M1</v>
      </c>
      <c r="P116" s="174"/>
      <c r="R116" s="170"/>
      <c r="W116" s="157"/>
    </row>
    <row r="117" spans="1:23" s="14" customFormat="1" x14ac:dyDescent="0.3">
      <c r="A117" s="230"/>
      <c r="B117" s="14">
        <f>B116+1</f>
        <v>5</v>
      </c>
      <c r="C117" s="170">
        <f t="shared" si="17"/>
        <v>0.45833333333333326</v>
      </c>
      <c r="D117" s="14" t="str">
        <f t="shared" si="15"/>
        <v>A</v>
      </c>
      <c r="E117" s="14" t="str">
        <f t="shared" si="16"/>
        <v>A1</v>
      </c>
      <c r="F117" s="14" t="str">
        <f t="shared" si="16"/>
        <v>M2</v>
      </c>
      <c r="G117" s="14" t="str">
        <f>B104</f>
        <v>MMS</v>
      </c>
      <c r="H117" s="157"/>
      <c r="I117" s="14" t="s">
        <v>466</v>
      </c>
      <c r="J117" s="14">
        <v>1</v>
      </c>
      <c r="K117" s="14">
        <v>6</v>
      </c>
      <c r="L117" s="14" t="s">
        <v>476</v>
      </c>
      <c r="M117" s="14" t="str">
        <f>IF($I117=$B107,IF(J117=1,$C107,IF(J117=2,$D107,IF(J117=3,$E107,IF(J117=4,$F107,IF(J117=5,$G107,""))))),IF($I117=$B108,IF(J117=1,$C108,IF(J117=2,$D108,IF(J117=3,$E108,IF(J117=4,$F108,IF(J117=5,$G108,""))))),IF($I117=$B109,IF(J117=1,$C109,IF(J117=2,$D109,IF(J117=3,$E109,IF(J117=4,$F109,IF(J117=5,$G109,""))))),IF(J117=1,$C110,IF(J117=2,$D110,IF(J117=3,$E110,IF(J117=4,$F110,IF(J117=5,$G110,""))))))))</f>
        <v>A1</v>
      </c>
      <c r="N117" s="14" t="s">
        <v>55</v>
      </c>
      <c r="P117" s="174"/>
      <c r="R117" s="170"/>
      <c r="W117" s="157"/>
    </row>
    <row r="118" spans="1:23" s="14" customFormat="1" x14ac:dyDescent="0.3">
      <c r="A118" s="230"/>
      <c r="B118" s="14">
        <f>B117+1</f>
        <v>6</v>
      </c>
      <c r="C118" s="170">
        <f t="shared" si="17"/>
        <v>0.47916666666666657</v>
      </c>
      <c r="D118" s="14" t="str">
        <f t="shared" si="15"/>
        <v>A</v>
      </c>
      <c r="E118" s="14" t="str">
        <f t="shared" si="16"/>
        <v>HB2</v>
      </c>
      <c r="F118" s="14" t="str">
        <f t="shared" si="16"/>
        <v>M1</v>
      </c>
      <c r="G118" s="14" t="str">
        <f>B104</f>
        <v>MMS</v>
      </c>
      <c r="H118" s="157"/>
      <c r="I118" s="14" t="s">
        <v>466</v>
      </c>
      <c r="J118" s="14">
        <v>4</v>
      </c>
      <c r="K118" s="14">
        <v>5</v>
      </c>
      <c r="L118" s="14" t="s">
        <v>476</v>
      </c>
      <c r="M118" s="14" t="str">
        <f>IF($I118=$B107,IF(J118=1,$C107,IF(J118=2,$D107,IF(J118=3,$E107,IF(J118=4,$F107,IF(J118=5,$G107,""))))),IF($I118=$B108,IF(J118=1,$C108,IF(J118=2,$D108,IF(J118=3,$E108,IF(J118=4,$F108,IF(J118=5,$G108,""))))),IF($I118=$B109,IF(J118=1,$C109,IF(J118=2,$D109,IF(J118=3,$E109,IF(J118=4,$F109,IF(J118=5,$G109,""))))),IF(J118=1,$C110,IF(J118=2,$D110,IF(J118=3,$E110,IF(J118=4,$F110,IF(J118=5,$G110,""))))))))</f>
        <v>HB2</v>
      </c>
      <c r="N118" s="14" t="str">
        <f>IF($I118=$B107,IF(K118=1,$C107,IF(K118=2,$D107,IF(K118=3,$E107,IF(K118=4,$F107,IF(K118=5,$G107,""))))),IF($I118=$B108,IF(K118=1,$C108,IF(K118=2,$D108,IF(K118=3,$E108,IF(K118=4,$F108,IF(K118=5,$G108,""))))),IF($I118=$B109,IF(K118=1,$C109,IF(K118=2,$D109,IF(K118=3,$E109,IF(K118=4,$F109,IF(K118=5,$G109,""))))),IF(K118=1,$C110,IF(K118=2,$D110,IF(K118=3,$E110,IF(K118=4,$F110,IF(K118=5,$G110,""))))))))</f>
        <v>M1</v>
      </c>
      <c r="O118" s="5"/>
      <c r="P118" s="174"/>
      <c r="R118" s="170"/>
      <c r="W118" s="157"/>
    </row>
    <row r="119" spans="1:23" s="14" customFormat="1" x14ac:dyDescent="0.3">
      <c r="A119" s="185"/>
      <c r="B119" s="175" t="s">
        <v>477</v>
      </c>
      <c r="C119" s="170">
        <f t="shared" si="17"/>
        <v>0.49999999999999989</v>
      </c>
      <c r="D119" s="14" t="s">
        <v>466</v>
      </c>
      <c r="E119" s="14" t="s">
        <v>478</v>
      </c>
      <c r="F119" s="14" t="s">
        <v>479</v>
      </c>
      <c r="G119" s="14" t="str">
        <f>B104</f>
        <v>MMS</v>
      </c>
      <c r="H119" s="157"/>
      <c r="O119" s="5"/>
      <c r="P119" s="174"/>
      <c r="R119" s="170"/>
      <c r="W119" s="157"/>
    </row>
    <row r="120" spans="1:23" s="14" customFormat="1" ht="14.4" customHeight="1" x14ac:dyDescent="0.3">
      <c r="A120" s="230" t="s">
        <v>475</v>
      </c>
      <c r="B120" s="14">
        <f>B118+1</f>
        <v>7</v>
      </c>
      <c r="C120" s="170">
        <f>C119+15/1440</f>
        <v>0.51041666666666652</v>
      </c>
      <c r="D120" s="14" t="str">
        <f>I120</f>
        <v>B</v>
      </c>
      <c r="E120" s="14" t="str">
        <f>M120</f>
        <v>A2</v>
      </c>
      <c r="F120" s="14" t="str">
        <f>N120</f>
        <v>HB1</v>
      </c>
      <c r="G120" s="14" t="str">
        <f>B104</f>
        <v>MMS</v>
      </c>
      <c r="H120" s="157"/>
      <c r="I120" s="14" t="s">
        <v>467</v>
      </c>
      <c r="J120" s="14">
        <v>1</v>
      </c>
      <c r="K120" s="14">
        <v>3</v>
      </c>
      <c r="L120" s="14" t="s">
        <v>476</v>
      </c>
      <c r="M120" s="14" t="str">
        <f>IF($I120=$B107,IF(J120=1,$C107,IF(J120=2,$D107,IF(J120=3,$E107,IF(J120=4,$F107,IF(J120=5,$G107,""))))),IF($I120=$B108,IF(J120=1,$C108,IF(J120=2,$D108,IF(J120=3,$E108,IF(J120=4,$F108,IF(J120=5,$G108,""))))),IF($I120=$B109,IF(J120=1,$C109,IF(J120=2,$D109,IF(J120=3,$E109,IF(J120=4,$F109,IF(J120=5,$G109,""))))),IF(J120=1,$C110,IF(J120=2,$D110,IF(J120=3,$E110,IF(J120=4,$F110,IF(J120=5,$G110,""))))))))</f>
        <v>A2</v>
      </c>
      <c r="N120" s="14" t="str">
        <f>IF($I120=$B107,IF(K120=1,$C107,IF(K120=2,$D107,IF(K120=3,$E107,IF(K120=4,$F107,IF(K120=5,$G107,""))))),IF($I120=$B108,IF(K120=1,$C108,IF(K120=2,$D108,IF(K120=3,$E108,IF(K120=4,$F108,IF(K120=5,$G108,""))))),IF($I120=$B109,IF(K120=1,$C109,IF(K120=2,$D109,IF(K120=3,$E109,IF(K120=4,$F109,IF(K120=5,$G109,""))))),IF(K120=1,$C110,IF(K120=2,$D110,IF(K120=3,$E110,IF(K120=4,$F110,IF(K120=5,$G110,""))))))))</f>
        <v>HB1</v>
      </c>
      <c r="P120" s="174"/>
      <c r="R120" s="170"/>
      <c r="W120" s="157"/>
    </row>
    <row r="121" spans="1:23" s="14" customFormat="1" x14ac:dyDescent="0.3">
      <c r="A121" s="230"/>
      <c r="B121" s="14">
        <f>B120+1</f>
        <v>8</v>
      </c>
      <c r="C121" s="170">
        <f t="shared" si="17"/>
        <v>0.53124999999999989</v>
      </c>
      <c r="D121" s="14" t="str">
        <f t="shared" ref="D121:D124" si="18">I121</f>
        <v>B</v>
      </c>
      <c r="E121" s="14" t="str">
        <f t="shared" ref="E121:F124" si="19">M121</f>
        <v>A4</v>
      </c>
      <c r="F121" s="14" t="str">
        <f t="shared" si="19"/>
        <v>HB3</v>
      </c>
      <c r="G121" s="14" t="str">
        <f>B104</f>
        <v>MMS</v>
      </c>
      <c r="H121" s="157"/>
      <c r="I121" s="14" t="s">
        <v>467</v>
      </c>
      <c r="J121" s="14">
        <v>2</v>
      </c>
      <c r="K121" s="14">
        <v>4</v>
      </c>
      <c r="L121" s="14" t="s">
        <v>476</v>
      </c>
      <c r="M121" s="14" t="str">
        <f>IF($I121=$B107,IF(J121=1,$C107,IF(J121=2,$D107,IF(J121=3,$E107,IF(J121=4,$F107,IF(J121=5,$G107,""))))),IF($I121=$B108,IF(J121=1,$C108,IF(J121=2,$D108,IF(J121=3,$E108,IF(J121=4,$F108,IF(J121=5,$G108,""))))),IF($I121=$B109,IF(J121=1,$C109,IF(J121=2,$D109,IF(J121=3,$E109,IF(J121=4,$F109,IF(J121=5,$G109,""))))),IF(J121=1,$C110,IF(J121=2,$D110,IF(J121=3,$E110,IF(J121=4,$F110,IF(J121=5,$G110,""))))))))</f>
        <v>A4</v>
      </c>
      <c r="N121" s="14" t="str">
        <f>IF($I121=$B107,IF(K121=1,$C107,IF(K121=2,$D107,IF(K121=3,$E107,IF(K121=4,$F107,IF(K121=5,$G107,""))))),IF($I121=$B108,IF(K121=1,$C108,IF(K121=2,$D108,IF(K121=3,$E108,IF(K121=4,$F108,IF(K121=5,$G108,""))))),IF($I121=$B109,IF(K121=1,$C109,IF(K121=2,$D109,IF(K121=3,$E109,IF(K121=4,$F109,IF(K121=5,$G109,""))))),IF(K121=1,$C110,IF(K121=2,$D110,IF(K121=3,$E110,IF(K121=4,$F110,IF(K121=5,$G110,""))))))))</f>
        <v>HB3</v>
      </c>
      <c r="P121" s="174"/>
      <c r="R121" s="170"/>
      <c r="W121" s="157"/>
    </row>
    <row r="122" spans="1:23" s="14" customFormat="1" x14ac:dyDescent="0.3">
      <c r="A122" s="230"/>
      <c r="B122" s="14">
        <f t="shared" ref="B122:B124" si="20">B121+1</f>
        <v>9</v>
      </c>
      <c r="C122" s="170">
        <f t="shared" si="17"/>
        <v>0.55208333333333326</v>
      </c>
      <c r="D122" s="14" t="str">
        <f t="shared" si="18"/>
        <v>B</v>
      </c>
      <c r="E122" s="14" t="str">
        <f t="shared" si="19"/>
        <v>HB1</v>
      </c>
      <c r="F122" s="14" t="str">
        <f t="shared" si="19"/>
        <v>M3</v>
      </c>
      <c r="G122" s="14" t="str">
        <f>B104</f>
        <v>MMS</v>
      </c>
      <c r="H122" s="157"/>
      <c r="I122" s="14" t="s">
        <v>467</v>
      </c>
      <c r="J122" s="14">
        <v>3</v>
      </c>
      <c r="K122" s="14">
        <v>5</v>
      </c>
      <c r="L122" s="14" t="s">
        <v>476</v>
      </c>
      <c r="M122" s="14" t="str">
        <f>IF($I122=$B107,IF(J122=1,$C107,IF(J122=2,$D107,IF(J122=3,$E107,IF(J122=4,$F107,IF(J122=5,$G107,""))))),IF($I122=$B108,IF(J122=1,$C108,IF(J122=2,$D108,IF(J122=3,$E108,IF(J122=4,$F108,IF(J122=5,$G108,""))))),IF($I122=$B109,IF(J122=1,$C109,IF(J122=2,$D109,IF(J122=3,$E109,IF(J122=4,$F109,IF(J122=5,$G109,""))))),IF(J122=1,$C110,IF(J122=2,$D110,IF(J122=3,$E110,IF(J122=4,$F110,IF(J122=5,$G110,""))))))))</f>
        <v>HB1</v>
      </c>
      <c r="N122" s="14" t="str">
        <f>IF($I122=$B107,IF(K122=1,$C107,IF(K122=2,$D107,IF(K122=3,$E107,IF(K122=4,$F107,IF(K122=5,$G107,""))))),IF($I122=$B108,IF(K122=1,$C108,IF(K122=2,$D108,IF(K122=3,$E108,IF(K122=4,$F108,IF(K122=5,$G108,""))))),IF($I122=$B109,IF(K122=1,$C109,IF(K122=2,$D109,IF(K122=3,$E109,IF(K122=4,$F109,IF(K122=5,$G109,""))))),IF(K122=1,$C110,IF(K122=2,$D110,IF(K122=3,$E110,IF(K122=4,$F110,IF(K122=5,$G110,""))))))))</f>
        <v>M3</v>
      </c>
      <c r="P122" s="174"/>
      <c r="R122" s="170"/>
      <c r="W122" s="157"/>
    </row>
    <row r="123" spans="1:23" s="14" customFormat="1" x14ac:dyDescent="0.3">
      <c r="A123" s="230"/>
      <c r="B123" s="14">
        <f t="shared" si="20"/>
        <v>10</v>
      </c>
      <c r="C123" s="170">
        <f t="shared" si="17"/>
        <v>0.57291666666666663</v>
      </c>
      <c r="D123" s="14" t="str">
        <f t="shared" si="18"/>
        <v>B</v>
      </c>
      <c r="E123" s="14" t="str">
        <f t="shared" si="19"/>
        <v>A2</v>
      </c>
      <c r="F123" s="14" t="str">
        <f t="shared" si="19"/>
        <v>A4</v>
      </c>
      <c r="G123" s="14" t="str">
        <f>B104</f>
        <v>MMS</v>
      </c>
      <c r="H123" s="157"/>
      <c r="I123" s="14" t="s">
        <v>467</v>
      </c>
      <c r="J123" s="14">
        <v>1</v>
      </c>
      <c r="K123" s="14">
        <v>2</v>
      </c>
      <c r="L123" s="14" t="s">
        <v>476</v>
      </c>
      <c r="M123" s="14" t="str">
        <f>IF($I123=$B107,IF(J123=1,$C107,IF(J123=2,$D107,IF(J123=3,$E107,IF(J123=4,$F107,IF(J123=5,$G107,""))))),IF($I123=$B108,IF(J123=1,$C108,IF(J123=2,$D108,IF(J123=3,$E108,IF(J123=4,$F108,IF(J123=5,$G108,""))))),IF($I123=$B109,IF(J123=1,$C109,IF(J123=2,$D109,IF(J123=3,$E109,IF(J123=4,$F109,IF(J123=5,$G109,""))))),IF(J123=1,$C110,IF(J123=2,$D110,IF(J123=3,$E110,IF(J123=4,$F110,IF(J123=5,$G110,""))))))))</f>
        <v>A2</v>
      </c>
      <c r="N123" s="14" t="str">
        <f>IF($I123=$B107,IF(K123=1,$C107,IF(K123=2,$D107,IF(K123=3,$E107,IF(K123=4,$F107,IF(K123=5,$G107,""))))),IF($I123=$B108,IF(K123=1,$C108,IF(K123=2,$D108,IF(K123=3,$E108,IF(K123=4,$F108,IF(K123=5,$G108,""))))),IF($I123=$B109,IF(K123=1,$C109,IF(K123=2,$D109,IF(K123=3,$E109,IF(K123=4,$F109,IF(K123=5,$G109,""))))),IF(K123=1,$C110,IF(K123=2,$D110,IF(K123=3,$E110,IF(K123=4,$F110,IF(K123=5,$G110,""))))))))</f>
        <v>A4</v>
      </c>
      <c r="P123" s="174"/>
      <c r="R123" s="170"/>
      <c r="W123" s="157"/>
    </row>
    <row r="124" spans="1:23" s="14" customFormat="1" x14ac:dyDescent="0.3">
      <c r="A124" s="230"/>
      <c r="B124" s="14">
        <f t="shared" si="20"/>
        <v>11</v>
      </c>
      <c r="C124" s="170">
        <f t="shared" si="17"/>
        <v>0.59375</v>
      </c>
      <c r="D124" s="14" t="str">
        <f t="shared" si="18"/>
        <v>B</v>
      </c>
      <c r="E124" s="14" t="str">
        <f t="shared" si="19"/>
        <v>HB3</v>
      </c>
      <c r="F124" s="14" t="str">
        <f t="shared" si="19"/>
        <v>M3</v>
      </c>
      <c r="G124" s="14" t="str">
        <f>B104</f>
        <v>MMS</v>
      </c>
      <c r="H124" s="157"/>
      <c r="I124" s="14" t="s">
        <v>467</v>
      </c>
      <c r="J124" s="14">
        <v>4</v>
      </c>
      <c r="K124" s="14">
        <v>5</v>
      </c>
      <c r="L124" s="14" t="s">
        <v>476</v>
      </c>
      <c r="M124" s="14" t="str">
        <f>IF($I124=$B107,IF(J124=1,$C107,IF(J124=2,$D107,IF(J124=3,$E107,IF(J124=4,$F107,IF(J124=5,$G107,""))))),IF($I124=$B108,IF(J124=1,$C108,IF(J124=2,$D108,IF(J124=3,$E108,IF(J124=4,$F108,IF(J124=5,$G108,""))))),IF($I124=$B109,IF(J124=1,$C109,IF(J124=2,$D109,IF(J124=3,$E109,IF(J124=4,$F109,IF(J124=5,$G109,""))))),IF(J124=1,$C110,IF(J124=2,$D110,IF(J124=3,$E110,IF(J124=4,$F110,IF(J124=5,$G110,""))))))))</f>
        <v>HB3</v>
      </c>
      <c r="N124" s="14" t="str">
        <f>IF($I124=$B107,IF(K124=1,$C107,IF(K124=2,$D107,IF(K124=3,$E107,IF(K124=4,$F107,IF(K124=5,$G107,""))))),IF($I124=$B108,IF(K124=1,$C108,IF(K124=2,$D108,IF(K124=3,$E108,IF(K124=4,$F108,IF(K124=5,$G108,""))))),IF($I124=$B109,IF(K124=1,$C109,IF(K124=2,$D109,IF(K124=3,$E109,IF(K124=4,$F109,IF(K124=5,$G109,""))))),IF(K124=1,$C110,IF(K124=2,$D110,IF(K124=3,$E110,IF(K124=4,$F110,IF(K124=5,$G110,""))))))))</f>
        <v>M3</v>
      </c>
      <c r="P124" s="175"/>
      <c r="R124" s="170"/>
      <c r="W124" s="157"/>
    </row>
    <row r="125" spans="1:23" s="14" customFormat="1" x14ac:dyDescent="0.3">
      <c r="A125" s="185"/>
      <c r="B125" s="175" t="s">
        <v>480</v>
      </c>
      <c r="C125" s="170">
        <f t="shared" si="17"/>
        <v>0.61458333333333337</v>
      </c>
      <c r="D125" s="14" t="s">
        <v>467</v>
      </c>
      <c r="E125" s="14" t="s">
        <v>481</v>
      </c>
      <c r="F125" s="14" t="s">
        <v>482</v>
      </c>
      <c r="G125" s="14" t="str">
        <f>B104</f>
        <v>MMS</v>
      </c>
      <c r="H125" s="157"/>
      <c r="O125" s="5"/>
      <c r="P125" s="174"/>
      <c r="R125" s="170"/>
      <c r="W125" s="157"/>
    </row>
    <row r="126" spans="1:23" s="14" customFormat="1" x14ac:dyDescent="0.3">
      <c r="A126" s="217" t="s">
        <v>483</v>
      </c>
      <c r="B126" s="217"/>
      <c r="C126" s="176">
        <f>C125+15/1440</f>
        <v>0.625</v>
      </c>
      <c r="D126" s="24" t="s">
        <v>484</v>
      </c>
      <c r="E126" s="24" t="s">
        <v>477</v>
      </c>
      <c r="F126" s="24" t="s">
        <v>480</v>
      </c>
      <c r="G126" s="24" t="str">
        <f>B104</f>
        <v>MMS</v>
      </c>
      <c r="H126" s="177"/>
      <c r="R126" s="170"/>
      <c r="W126" s="157"/>
    </row>
    <row r="127" spans="1:23" s="14" customFormat="1" x14ac:dyDescent="0.3">
      <c r="A127" s="24"/>
      <c r="B127" s="24"/>
      <c r="C127" s="176"/>
      <c r="D127" s="24"/>
      <c r="E127" s="24"/>
      <c r="F127" s="24"/>
      <c r="G127" s="24"/>
      <c r="H127" s="177"/>
    </row>
    <row r="128" spans="1:23" s="14" customFormat="1" x14ac:dyDescent="0.3">
      <c r="A128" s="59"/>
      <c r="B128" s="59"/>
      <c r="C128" s="59"/>
      <c r="D128" s="59"/>
      <c r="E128" s="59"/>
      <c r="F128" s="59"/>
      <c r="G128" s="59"/>
      <c r="H128" s="59"/>
      <c r="I128" s="59"/>
      <c r="J128" s="59"/>
      <c r="K128" s="59"/>
      <c r="L128" s="59"/>
      <c r="M128" s="59"/>
      <c r="N128" s="184"/>
      <c r="O128" s="184"/>
      <c r="P128" s="184"/>
    </row>
    <row r="129" spans="1:15" x14ac:dyDescent="0.3">
      <c r="A129" s="156" t="s">
        <v>128</v>
      </c>
      <c r="B129" s="53" t="s">
        <v>140</v>
      </c>
      <c r="C129" s="14"/>
      <c r="D129" s="14"/>
      <c r="E129" s="156" t="s">
        <v>130</v>
      </c>
      <c r="F129" s="14">
        <v>7</v>
      </c>
      <c r="G129" s="14"/>
      <c r="H129" s="156" t="s">
        <v>139</v>
      </c>
      <c r="I129" s="168" t="s">
        <v>498</v>
      </c>
      <c r="J129" s="14"/>
      <c r="K129" s="14"/>
      <c r="L129" s="14"/>
      <c r="M129" s="14"/>
      <c r="N129" s="14"/>
    </row>
    <row r="130" spans="1:15" x14ac:dyDescent="0.3">
      <c r="A130" s="13" t="s">
        <v>131</v>
      </c>
      <c r="B130" s="232">
        <v>46067</v>
      </c>
      <c r="C130" s="232"/>
      <c r="D130" s="14"/>
      <c r="E130" s="156" t="s">
        <v>132</v>
      </c>
      <c r="F130" s="14">
        <f>MAX(B140:B148)+3</f>
        <v>10</v>
      </c>
      <c r="G130" s="14"/>
      <c r="H130" s="53"/>
      <c r="I130" s="160"/>
      <c r="J130" s="160"/>
      <c r="K130" s="160"/>
      <c r="L130" s="160"/>
      <c r="M130" s="160"/>
      <c r="N130" s="160"/>
      <c r="O130" s="160"/>
    </row>
    <row r="131" spans="1:15" x14ac:dyDescent="0.3">
      <c r="A131" s="156" t="s">
        <v>133</v>
      </c>
      <c r="B131" s="53" t="s">
        <v>74</v>
      </c>
      <c r="C131" s="53" t="s">
        <v>495</v>
      </c>
      <c r="D131" s="14"/>
      <c r="E131" s="14"/>
      <c r="F131" s="14"/>
      <c r="G131" s="14"/>
      <c r="H131" s="53"/>
      <c r="I131" s="160"/>
      <c r="J131" s="160"/>
      <c r="K131" s="160"/>
      <c r="L131" s="160"/>
      <c r="M131" s="160"/>
      <c r="N131" s="160"/>
      <c r="O131" s="160"/>
    </row>
    <row r="132" spans="1:15" x14ac:dyDescent="0.3">
      <c r="A132" s="231" t="s">
        <v>134</v>
      </c>
      <c r="B132" s="231"/>
      <c r="C132" s="41">
        <v>0.375</v>
      </c>
      <c r="D132" s="14"/>
      <c r="E132" s="156" t="s">
        <v>135</v>
      </c>
      <c r="F132" s="170">
        <f>C149+(C133)/1440</f>
        <v>0.56249999999999989</v>
      </c>
      <c r="G132" s="14"/>
      <c r="H132" s="53"/>
      <c r="I132" s="160"/>
      <c r="J132" s="160"/>
      <c r="K132" s="160"/>
      <c r="L132" s="160"/>
      <c r="M132" s="160"/>
      <c r="N132" s="160"/>
      <c r="O132" s="160"/>
    </row>
    <row r="133" spans="1:15" x14ac:dyDescent="0.3">
      <c r="A133" s="231" t="s">
        <v>136</v>
      </c>
      <c r="B133" s="231"/>
      <c r="C133" s="42">
        <v>30</v>
      </c>
      <c r="D133" s="53" t="s">
        <v>137</v>
      </c>
      <c r="E133" s="14"/>
      <c r="F133" s="14"/>
      <c r="G133" s="14"/>
      <c r="H133" s="156"/>
      <c r="I133" s="14"/>
      <c r="J133" s="14"/>
      <c r="K133" s="14"/>
      <c r="L133" s="14"/>
      <c r="M133" s="14"/>
      <c r="N133" s="14"/>
    </row>
    <row r="134" spans="1:15" x14ac:dyDescent="0.3">
      <c r="A134" s="13" t="s">
        <v>465</v>
      </c>
      <c r="B134" s="24" t="s">
        <v>466</v>
      </c>
      <c r="C134" s="14" t="s">
        <v>54</v>
      </c>
      <c r="D134" s="14" t="s">
        <v>23</v>
      </c>
      <c r="E134" s="14" t="s">
        <v>25</v>
      </c>
      <c r="F134" s="14" t="s">
        <v>17</v>
      </c>
      <c r="G134" s="14"/>
      <c r="H134" s="14"/>
      <c r="I134" s="14"/>
      <c r="J134" s="14"/>
      <c r="K134" s="14"/>
      <c r="L134" s="14"/>
      <c r="M134" s="14"/>
      <c r="N134" s="24"/>
    </row>
    <row r="135" spans="1:15" x14ac:dyDescent="0.3">
      <c r="A135" s="13" t="s">
        <v>465</v>
      </c>
      <c r="B135" s="24" t="s">
        <v>467</v>
      </c>
      <c r="C135" s="14" t="s">
        <v>55</v>
      </c>
      <c r="D135" s="14" t="s">
        <v>26</v>
      </c>
      <c r="E135" s="14" t="s">
        <v>22</v>
      </c>
      <c r="F135" s="14"/>
      <c r="G135" s="14"/>
      <c r="H135" s="14"/>
      <c r="I135" s="14"/>
      <c r="J135" s="14"/>
      <c r="K135" s="14"/>
      <c r="L135" s="14"/>
      <c r="M135" s="14"/>
      <c r="N135" s="24"/>
    </row>
    <row r="136" spans="1:15" x14ac:dyDescent="0.3">
      <c r="A136" s="13" t="s">
        <v>468</v>
      </c>
      <c r="B136" s="53" t="s">
        <v>489</v>
      </c>
      <c r="C136" s="14"/>
      <c r="D136" s="14"/>
      <c r="E136" s="14"/>
      <c r="F136" s="14"/>
      <c r="G136" s="14"/>
      <c r="H136" s="14"/>
      <c r="I136" s="13"/>
      <c r="J136" s="24"/>
      <c r="K136" s="14"/>
      <c r="L136" s="14"/>
      <c r="M136" s="53"/>
      <c r="N136" s="14"/>
      <c r="O136" s="24"/>
    </row>
    <row r="137" spans="1:15" s="14" customFormat="1" x14ac:dyDescent="0.3">
      <c r="A137" s="156" t="s">
        <v>469</v>
      </c>
      <c r="B137" s="53" t="s">
        <v>487</v>
      </c>
      <c r="C137" s="53"/>
      <c r="I137" s="24"/>
      <c r="J137" s="24"/>
      <c r="K137" s="24"/>
      <c r="L137" s="24"/>
      <c r="M137" s="24"/>
      <c r="N137" s="24"/>
    </row>
    <row r="138" spans="1:15" ht="14.4" customHeight="1" x14ac:dyDescent="0.3">
      <c r="A138" s="14"/>
      <c r="B138" s="14"/>
      <c r="C138" s="14"/>
      <c r="D138" s="14"/>
      <c r="E138" s="14"/>
      <c r="F138" s="14"/>
      <c r="G138" s="14"/>
      <c r="H138" s="14"/>
      <c r="I138" s="14"/>
      <c r="J138" s="14"/>
      <c r="K138" s="14"/>
      <c r="L138" s="14"/>
      <c r="M138" s="14"/>
      <c r="N138" s="14"/>
    </row>
    <row r="139" spans="1:15" x14ac:dyDescent="0.3">
      <c r="A139" s="14"/>
      <c r="B139" s="5" t="s">
        <v>75</v>
      </c>
      <c r="C139" s="5" t="s">
        <v>470</v>
      </c>
      <c r="D139" s="5" t="s">
        <v>471</v>
      </c>
      <c r="E139" s="5" t="s">
        <v>472</v>
      </c>
      <c r="F139" s="5" t="s">
        <v>473</v>
      </c>
      <c r="G139" s="5" t="s">
        <v>77</v>
      </c>
      <c r="H139" s="5"/>
      <c r="I139" s="229" t="s">
        <v>474</v>
      </c>
      <c r="J139" s="229"/>
      <c r="K139" s="229"/>
      <c r="L139" s="229"/>
      <c r="M139" s="229"/>
      <c r="N139" s="229"/>
    </row>
    <row r="140" spans="1:15" ht="14.4" customHeight="1" x14ac:dyDescent="0.3">
      <c r="A140" s="230" t="s">
        <v>475</v>
      </c>
      <c r="B140" s="14">
        <v>1</v>
      </c>
      <c r="C140" s="170">
        <f>C132</f>
        <v>0.375</v>
      </c>
      <c r="D140" s="14" t="str">
        <f>I140</f>
        <v>A</v>
      </c>
      <c r="E140" s="14" t="str">
        <f>M140</f>
        <v>M1</v>
      </c>
      <c r="F140" s="14" t="str">
        <f>N140</f>
        <v>A1</v>
      </c>
      <c r="G140" s="14" t="str">
        <f>B131</f>
        <v>CSDA</v>
      </c>
      <c r="H140" s="157"/>
      <c r="I140" s="14" t="s">
        <v>466</v>
      </c>
      <c r="J140" s="14">
        <v>1</v>
      </c>
      <c r="K140" s="14">
        <v>2</v>
      </c>
      <c r="L140" s="14" t="s">
        <v>476</v>
      </c>
      <c r="M140" s="14" t="str">
        <f>IF($I140=$B134,IF(J140=1,$C134,IF(J140=2,$D134,IF(J140=3,$E134,IF(J140=4,$F134,IF(J140=5,$G134,""))))),IF($I140=$B135,IF(J140=1,$C135,IF(J140=2,$D135,IF(J140=3,$E135,IF(J140=4,$F135,IF(J140=5,$G135,""))))),IF($I140=$B136,IF(J140=1,$C136,IF(J140=2,$D136,IF(J140=3,$E136,IF(J140=4,$F136,IF(J140=5,$G136,""))))),IF(J140=1,$C137,IF(J140=2,$D137,IF(J140=3,$E137,IF(J140=4,$F137,IF(J140=5,$G137,""))))))))</f>
        <v>M1</v>
      </c>
      <c r="N140" s="14" t="str">
        <f>IF($I140=$B134,IF(K140=1,$C134,IF(K140=2,$D134,IF(K140=3,$E134,IF(K140=4,$F134,IF(K140=5,$G134,""))))),IF($I140=$B135,IF(K140=1,$C135,IF(K140=2,$D135,IF(K140=3,$E135,IF(K140=4,$F135,IF(K140=5,$G135,""))))),IF($I140=$B136,IF(K140=1,$C136,IF(K140=2,$D136,IF(K140=3,$E136,IF(K140=4,$F136,IF(K140=5,$G136,""))))),IF(K140=1,$C137,IF(K140=2,$D137,IF(K140=3,$E137,IF(K140=4,$F137,IF(K140=5,$G137,""))))))))</f>
        <v>A1</v>
      </c>
    </row>
    <row r="141" spans="1:15" x14ac:dyDescent="0.3">
      <c r="A141" s="230"/>
      <c r="B141" s="14">
        <f t="shared" ref="B141:B146" si="21">B140+1</f>
        <v>2</v>
      </c>
      <c r="C141" s="170">
        <f>C140+30/1440</f>
        <v>0.39583333333333331</v>
      </c>
      <c r="D141" s="14" t="str">
        <f t="shared" ref="D141:D146" si="22">I141</f>
        <v>A</v>
      </c>
      <c r="E141" s="14" t="str">
        <f t="shared" ref="E141:F146" si="23">M141</f>
        <v>HB1</v>
      </c>
      <c r="F141" s="14" t="str">
        <f t="shared" si="23"/>
        <v>HB3</v>
      </c>
      <c r="G141" s="14" t="str">
        <f>B131</f>
        <v>CSDA</v>
      </c>
      <c r="H141" s="157"/>
      <c r="I141" s="14" t="s">
        <v>466</v>
      </c>
      <c r="J141" s="14">
        <v>3</v>
      </c>
      <c r="K141" s="14">
        <v>4</v>
      </c>
      <c r="L141" s="14" t="s">
        <v>476</v>
      </c>
      <c r="M141" s="14" t="str">
        <f>IF($I141=$B134,IF(J141=1,$C134,IF(J141=2,$D134,IF(J141=3,$E134,IF(J141=4,$F134,IF(J141=5,$G134,""))))),IF($I141=$B135,IF(J141=1,$C135,IF(J141=2,$D135,IF(J141=3,$E135,IF(J141=4,$F135,IF(J141=5,$G135,""))))),IF($I141=$B136,IF(J141=1,$C136,IF(J141=2,$D136,IF(J141=3,$E136,IF(J141=4,$F136,IF(J141=5,$G136,""))))),IF(J141=1,$C137,IF(J141=2,$D137,IF(J141=3,$E137,IF(J141=4,$F137,IF(J141=5,$G137,""))))))))</f>
        <v>HB1</v>
      </c>
      <c r="N141" s="14" t="str">
        <f>IF($I141=$B134,IF(K141=1,$C134,IF(K141=2,$D134,IF(K141=3,$E134,IF(K141=4,$F134,IF(K141=5,$G134,""))))),IF($I141=$B135,IF(K141=1,$C135,IF(K141=2,$D135,IF(K141=3,$E135,IF(K141=4,$F135,IF(K141=5,$G135,""))))),IF($I141=$B136,IF(K141=1,$C136,IF(K141=2,$D136,IF(K141=3,$E136,IF(K141=4,$F136,IF(K141=5,$G136,""))))),IF(K141=1,$C137,IF(K141=2,$D137,IF(K141=3,$E137,IF(K141=4,$F137,IF(K141=5,$G137,""))))))))</f>
        <v>HB3</v>
      </c>
    </row>
    <row r="142" spans="1:15" x14ac:dyDescent="0.3">
      <c r="A142" s="230"/>
      <c r="B142" s="14">
        <f t="shared" si="21"/>
        <v>3</v>
      </c>
      <c r="C142" s="170">
        <f t="shared" ref="C142:C147" si="24">C141+30/1440</f>
        <v>0.41666666666666663</v>
      </c>
      <c r="D142" s="14" t="str">
        <f t="shared" si="22"/>
        <v>A</v>
      </c>
      <c r="E142" s="14" t="str">
        <f t="shared" si="23"/>
        <v>M1</v>
      </c>
      <c r="F142" s="14" t="str">
        <f t="shared" si="23"/>
        <v>HB1</v>
      </c>
      <c r="G142" s="14" t="str">
        <f>B131</f>
        <v>CSDA</v>
      </c>
      <c r="H142" s="157"/>
      <c r="I142" s="14" t="s">
        <v>466</v>
      </c>
      <c r="J142" s="14">
        <v>1</v>
      </c>
      <c r="K142" s="14">
        <v>3</v>
      </c>
      <c r="L142" s="14" t="s">
        <v>476</v>
      </c>
      <c r="M142" s="14" t="str">
        <f>IF($I142=$B134,IF(J142=1,$C134,IF(J142=2,$D134,IF(J142=3,$E134,IF(J142=4,$F134,IF(J142=5,$G134,""))))),IF($I142=$B135,IF(J142=1,$C135,IF(J142=2,$D135,IF(J142=3,$E135,IF(J142=4,$F135,IF(J142=5,$G135,""))))),IF($I142=$B136,IF(J142=1,$C136,IF(J142=2,$D136,IF(J142=3,$E136,IF(J142=4,$F136,IF(J142=5,$G136,""))))),IF(J142=1,$C137,IF(J142=2,$D137,IF(J142=3,$E137,IF(J142=4,$F137,IF(J142=5,$G137,""))))))))</f>
        <v>M1</v>
      </c>
      <c r="N142" s="14" t="str">
        <f>IF($I142=$B134,IF(K142=1,$C134,IF(K142=2,$D134,IF(K142=3,$E134,IF(K142=4,$F134,IF(K142=5,$G134,""))))),IF($I142=$B135,IF(K142=1,$C135,IF(K142=2,$D135,IF(K142=3,$E135,IF(K142=4,$F135,IF(K142=5,$G135,""))))),IF($I142=$B136,IF(K142=1,$C136,IF(K142=2,$D136,IF(K142=3,$E136,IF(K142=4,$F136,IF(K142=5,$G136,""))))),IF(K142=1,$C137,IF(K142=2,$D137,IF(K142=3,$E137,IF(K142=4,$F137,IF(K142=5,$G137,""))))))))</f>
        <v>HB1</v>
      </c>
    </row>
    <row r="143" spans="1:15" x14ac:dyDescent="0.3">
      <c r="A143" s="230"/>
      <c r="B143" s="14">
        <f t="shared" si="21"/>
        <v>4</v>
      </c>
      <c r="C143" s="170">
        <f t="shared" si="24"/>
        <v>0.43749999999999994</v>
      </c>
      <c r="D143" s="14" t="str">
        <f t="shared" si="22"/>
        <v>A</v>
      </c>
      <c r="E143" s="14" t="str">
        <f t="shared" si="23"/>
        <v>A1</v>
      </c>
      <c r="F143" s="14" t="str">
        <f t="shared" si="23"/>
        <v>HB3</v>
      </c>
      <c r="G143" s="14" t="str">
        <f>B131</f>
        <v>CSDA</v>
      </c>
      <c r="H143" s="14"/>
      <c r="I143" s="213" t="s">
        <v>466</v>
      </c>
      <c r="J143" s="213">
        <v>2</v>
      </c>
      <c r="K143" s="213">
        <v>4</v>
      </c>
      <c r="L143" s="213" t="s">
        <v>476</v>
      </c>
      <c r="M143" s="213" t="str">
        <f>IF($I143=$B134,IF(J143=1,$C134,IF(J143=2,$D134,IF(J143=3,$E134,IF(J143=4,$F134,IF(J143=5,$G134,""))))),IF($I143=$B135,IF(J143=1,$C135,IF(J143=2,$D135,IF(J143=3,$E135,IF(J143=4,$F135,IF(J143=5,$G135,""))))),IF($I143=$B136,IF(J143=1,$C136,IF(J143=2,$D136,IF(J143=3,$E136,IF(J143=4,$F136,IF(J143=5,$G136,""))))),IF(J143=1,$C137,IF(J143=2,$D137,IF(J143=3,$E137,IF(J143=4,$F137,IF(J143=5,$G137,""))))))))</f>
        <v>A1</v>
      </c>
      <c r="N143" s="213" t="str">
        <f>IF($I143=$B134,IF(K143=1,$C134,IF(K143=2,$D134,IF(K143=3,$E134,IF(K143=4,$F134,IF(K143=5,$G134,""))))),IF($I143=$B135,IF(K143=1,$C135,IF(K143=2,$D135,IF(K143=3,$E135,IF(K143=4,$F135,IF(K143=5,$G135,""))))),IF($I143=$B136,IF(K143=1,$C136,IF(K143=2,$D136,IF(K143=3,$E136,IF(K143=4,$F136,IF(K143=5,$G136,""))))),IF(K143=1,$C137,IF(K143=2,$D137,IF(K143=3,$E137,IF(K143=4,$F137,IF(K143=5,$G137,""))))))))</f>
        <v>HB3</v>
      </c>
    </row>
    <row r="144" spans="1:15" x14ac:dyDescent="0.3">
      <c r="A144" s="230"/>
      <c r="B144" s="14">
        <f t="shared" si="21"/>
        <v>5</v>
      </c>
      <c r="C144" s="170">
        <f t="shared" si="24"/>
        <v>0.45833333333333326</v>
      </c>
      <c r="D144" s="14" t="str">
        <f t="shared" si="22"/>
        <v>B</v>
      </c>
      <c r="E144" s="14" t="str">
        <f t="shared" si="23"/>
        <v>M2</v>
      </c>
      <c r="F144" s="14" t="str">
        <f t="shared" si="23"/>
        <v>HB2</v>
      </c>
      <c r="G144" s="14" t="str">
        <f>B131</f>
        <v>CSDA</v>
      </c>
      <c r="H144" s="157"/>
      <c r="I144" s="14" t="s">
        <v>467</v>
      </c>
      <c r="J144" s="14">
        <v>1</v>
      </c>
      <c r="K144" s="14">
        <v>3</v>
      </c>
      <c r="L144" s="14" t="s">
        <v>476</v>
      </c>
      <c r="M144" s="14" t="str">
        <f>IF($I144=$B134,IF(J144=1,$C134,IF(J144=2,$D134,IF(J144=3,$E134,IF(J144=4,$F134,IF(J144=5,$G134,""))))),IF($I144=$B135,IF(J144=1,$C135,IF(J144=2,$D135,IF(J144=3,$E135,IF(J144=4,$F135,IF(J144=5,$G135,""))))),IF($I144=$B136,IF(J144=1,$C136,IF(J144=2,$D136,IF(J144=3,$E136,IF(J144=4,$F136,IF(J144=5,$G136,""))))),IF(J144=1,$C137,IF(J144=2,$D137,IF(J144=3,$E137,IF(J144=4,$F137,IF(J144=5,$G137,""))))))))</f>
        <v>M2</v>
      </c>
      <c r="N144" s="14" t="str">
        <f>IF($I144=$B134,IF(K144=1,$C134,IF(K144=2,$D134,IF(K144=3,$E134,IF(K144=4,$F134,IF(K144=5,$G134,""))))),IF($I144=$B135,IF(K144=1,$C135,IF(K144=2,$D135,IF(K144=3,$E135,IF(K144=4,$F135,IF(K144=5,$G135,""))))),IF($I144=$B136,IF(K144=1,$C136,IF(K144=2,$D136,IF(K144=3,$E136,IF(K144=4,$F136,IF(K144=5,$G136,""))))),IF(K144=1,$C137,IF(K144=2,$D137,IF(K144=3,$E137,IF(K144=4,$F137,IF(K144=5,$G137,""))))))))</f>
        <v>HB2</v>
      </c>
    </row>
    <row r="145" spans="1:21" x14ac:dyDescent="0.3">
      <c r="A145" s="230"/>
      <c r="B145" s="14">
        <f t="shared" si="21"/>
        <v>6</v>
      </c>
      <c r="C145" s="170">
        <f t="shared" si="24"/>
        <v>0.47916666666666657</v>
      </c>
      <c r="D145" s="14" t="str">
        <f t="shared" si="22"/>
        <v>B</v>
      </c>
      <c r="E145" s="14" t="str">
        <f t="shared" si="23"/>
        <v>M2</v>
      </c>
      <c r="F145" s="14" t="str">
        <f t="shared" si="23"/>
        <v>A2</v>
      </c>
      <c r="G145" s="14" t="str">
        <f>B131</f>
        <v>CSDA</v>
      </c>
      <c r="H145" s="157"/>
      <c r="I145" s="14" t="s">
        <v>467</v>
      </c>
      <c r="J145" s="14">
        <v>1</v>
      </c>
      <c r="K145" s="14">
        <v>2</v>
      </c>
      <c r="L145" s="14" t="s">
        <v>476</v>
      </c>
      <c r="M145" s="14" t="str">
        <f>IF($I145=$B134,IF(J145=1,$C134,IF(J145=2,$D134,IF(J145=3,$E134,IF(J145=4,$F134,IF(J145=5,$G134,""))))),IF($I145=$B135,IF(J145=1,$C135,IF(J145=2,$D135,IF(J145=3,$E135,IF(J145=4,$F135,IF(J145=5,$G135,""))))),IF($I145=$B136,IF(J145=1,$C136,IF(J145=2,$D136,IF(J145=3,$E136,IF(J145=4,$F136,IF(J145=5,$G136,""))))),IF(J145=1,$C137,IF(J145=2,$D137,IF(J145=3,$E137,IF(J145=4,$F137,IF(J145=5,$G137,""))))))))</f>
        <v>M2</v>
      </c>
      <c r="N145" s="14" t="str">
        <f>IF($I145=$B134,IF(K145=1,$C134,IF(K145=2,$D134,IF(K145=3,$E134,IF(K145=4,$F134,IF(K145=5,$G134,""))))),IF($I145=$B135,IF(K145=1,$C135,IF(K145=2,$D135,IF(K145=3,$E135,IF(K145=4,$F135,IF(K145=5,$G135,""))))),IF($I145=$B136,IF(K145=1,$C136,IF(K145=2,$D136,IF(K145=3,$E136,IF(K145=4,$F136,IF(K145=5,$G136,""))))),IF(K145=1,$C137,IF(K145=2,$D137,IF(K145=3,$E137,IF(K145=4,$F137,IF(K145=5,$G137,""))))))))</f>
        <v>A2</v>
      </c>
    </row>
    <row r="146" spans="1:21" ht="14.4" customHeight="1" x14ac:dyDescent="0.3">
      <c r="A146" s="212"/>
      <c r="B146" s="14">
        <f t="shared" si="21"/>
        <v>7</v>
      </c>
      <c r="C146" s="170">
        <f t="shared" si="24"/>
        <v>0.49999999999999989</v>
      </c>
      <c r="D146" s="14" t="str">
        <f t="shared" si="22"/>
        <v>B</v>
      </c>
      <c r="E146" s="14" t="str">
        <f t="shared" si="23"/>
        <v>A2</v>
      </c>
      <c r="F146" s="14" t="str">
        <f t="shared" si="23"/>
        <v>HB2</v>
      </c>
      <c r="G146" s="14" t="str">
        <f>B131</f>
        <v>CSDA</v>
      </c>
      <c r="H146" s="157"/>
      <c r="I146" s="14" t="s">
        <v>467</v>
      </c>
      <c r="J146" s="14">
        <v>2</v>
      </c>
      <c r="K146" s="14">
        <v>3</v>
      </c>
      <c r="L146" s="14" t="s">
        <v>476</v>
      </c>
      <c r="M146" s="14" t="str">
        <f>IF($I146=$B134,IF(J146=1,$C134,IF(J146=2,$D134,IF(J146=3,$E134,IF(J146=4,$F134,IF(J146=5,$G134,""))))),IF($I146=$B135,IF(J146=1,$C135,IF(J146=2,$D135,IF(J146=3,$E135,IF(J146=4,$F135,IF(J146=5,$G135,""))))),IF($I146=$B136,IF(J146=1,$C136,IF(J146=2,$D136,IF(J146=3,$E136,IF(J146=4,$F136,IF(J146=5,$G136,""))))),IF(J146=1,$C137,IF(J146=2,$D137,IF(J146=3,$E137,IF(J146=4,$F137,IF(J146=5,$G137,""))))))))</f>
        <v>A2</v>
      </c>
      <c r="N146" s="14" t="str">
        <f>IF($I146=$B134,IF(K146=1,$C134,IF(K146=2,$D134,IF(K146=3,$E134,IF(K146=4,$F134,IF(K146=5,$G134,""))))),IF($I146=$B135,IF(K146=1,$C135,IF(K146=2,$D135,IF(K146=3,$E135,IF(K146=4,$F135,IF(K146=5,$G135,""))))),IF($I146=$B136,IF(K146=1,$C136,IF(K146=2,$D136,IF(K146=3,$E136,IF(K146=4,$F136,IF(K146=5,$G136,""))))),IF(K146=1,$C137,IF(K146=2,$D137,IF(K146=3,$E137,IF(K146=4,$F137,IF(K146=5,$G137,""))))))))</f>
        <v>HB2</v>
      </c>
    </row>
    <row r="147" spans="1:21" x14ac:dyDescent="0.3">
      <c r="A147" s="185"/>
      <c r="B147" s="175" t="s">
        <v>477</v>
      </c>
      <c r="C147" s="170">
        <f t="shared" si="24"/>
        <v>0.52083333333333326</v>
      </c>
      <c r="D147" s="14" t="s">
        <v>484</v>
      </c>
      <c r="E147" s="14" t="s">
        <v>478</v>
      </c>
      <c r="F147" s="14" t="s">
        <v>482</v>
      </c>
      <c r="G147" s="14" t="str">
        <f>B131</f>
        <v>CSDA</v>
      </c>
      <c r="H147" s="157"/>
      <c r="I147" s="14"/>
      <c r="J147" s="14"/>
      <c r="K147" s="14"/>
      <c r="L147" s="14"/>
      <c r="M147" s="14"/>
      <c r="N147" s="14"/>
    </row>
    <row r="148" spans="1:21" x14ac:dyDescent="0.3">
      <c r="A148" s="185"/>
      <c r="B148" s="175" t="s">
        <v>480</v>
      </c>
      <c r="C148" s="170">
        <f>C147+15/1440</f>
        <v>0.53124999999999989</v>
      </c>
      <c r="D148" s="14" t="s">
        <v>488</v>
      </c>
      <c r="E148" s="14" t="s">
        <v>481</v>
      </c>
      <c r="F148" s="14" t="s">
        <v>479</v>
      </c>
      <c r="G148" s="14" t="str">
        <f>B131</f>
        <v>CSDA</v>
      </c>
      <c r="H148" s="157"/>
      <c r="I148" s="14"/>
      <c r="J148" s="14"/>
      <c r="K148" s="14"/>
      <c r="L148" s="14"/>
      <c r="M148" s="14"/>
      <c r="N148" s="14"/>
    </row>
    <row r="149" spans="1:21" x14ac:dyDescent="0.3">
      <c r="A149" s="217" t="s">
        <v>483</v>
      </c>
      <c r="B149" s="217"/>
      <c r="C149" s="176">
        <f>C148+15/1440</f>
        <v>0.54166666666666652</v>
      </c>
      <c r="D149" s="24" t="s">
        <v>138</v>
      </c>
      <c r="E149" s="24" t="s">
        <v>477</v>
      </c>
      <c r="F149" s="24" t="s">
        <v>480</v>
      </c>
      <c r="G149" s="24" t="str">
        <f>B131</f>
        <v>CSDA</v>
      </c>
      <c r="H149" s="177"/>
      <c r="I149" s="14"/>
      <c r="J149" s="14"/>
      <c r="K149" s="14"/>
      <c r="L149" s="14"/>
      <c r="M149" s="14"/>
      <c r="N149" s="14"/>
    </row>
    <row r="150" spans="1:21" x14ac:dyDescent="0.3">
      <c r="A150" s="185"/>
      <c r="B150" s="175"/>
      <c r="C150" s="170"/>
      <c r="D150" s="14"/>
      <c r="E150" s="14"/>
      <c r="F150" s="14"/>
      <c r="G150" s="14"/>
      <c r="H150" s="177"/>
      <c r="I150" s="14"/>
      <c r="J150" s="14"/>
      <c r="K150" s="14"/>
      <c r="L150" s="14"/>
      <c r="M150" s="14"/>
      <c r="N150" s="14"/>
    </row>
    <row r="151" spans="1:21" x14ac:dyDescent="0.3">
      <c r="A151" s="38"/>
      <c r="B151" s="38"/>
      <c r="C151" s="38"/>
      <c r="D151" s="38"/>
      <c r="E151" s="38"/>
      <c r="F151" s="38"/>
      <c r="G151" s="38"/>
      <c r="H151" s="38"/>
      <c r="I151" s="38"/>
      <c r="J151" s="38"/>
      <c r="K151" s="38"/>
      <c r="L151" s="38"/>
      <c r="M151" s="38"/>
      <c r="N151" s="38"/>
      <c r="O151" s="38"/>
      <c r="P151" s="38"/>
    </row>
    <row r="152" spans="1:21" x14ac:dyDescent="0.3">
      <c r="A152" s="156" t="s">
        <v>128</v>
      </c>
      <c r="B152" s="53" t="s">
        <v>141</v>
      </c>
      <c r="C152" s="14"/>
      <c r="D152" s="14"/>
      <c r="E152" s="156" t="s">
        <v>130</v>
      </c>
      <c r="F152" s="14">
        <v>9</v>
      </c>
      <c r="G152" s="14"/>
      <c r="H152" s="156" t="s">
        <v>139</v>
      </c>
      <c r="I152" s="168" t="s">
        <v>485</v>
      </c>
      <c r="J152" s="160"/>
      <c r="K152" s="160"/>
      <c r="L152" s="160"/>
      <c r="M152" s="160"/>
      <c r="N152" s="160"/>
      <c r="O152" s="160"/>
    </row>
    <row r="153" spans="1:21" x14ac:dyDescent="0.3">
      <c r="A153" s="13" t="s">
        <v>131</v>
      </c>
      <c r="B153" s="232">
        <v>46067</v>
      </c>
      <c r="C153" s="232"/>
      <c r="D153" s="14"/>
      <c r="E153" s="156" t="s">
        <v>132</v>
      </c>
      <c r="F153" s="14">
        <f>MAX(B163:B173)+3</f>
        <v>12</v>
      </c>
      <c r="G153" s="14"/>
      <c r="H153" s="53"/>
      <c r="I153" s="160"/>
      <c r="J153" s="160"/>
      <c r="K153" s="160"/>
      <c r="L153" s="160"/>
      <c r="M153" s="160"/>
      <c r="N153" s="160"/>
      <c r="O153" s="160"/>
    </row>
    <row r="154" spans="1:21" x14ac:dyDescent="0.3">
      <c r="A154" s="156" t="s">
        <v>133</v>
      </c>
      <c r="B154" s="53" t="s">
        <v>81</v>
      </c>
      <c r="C154" s="53" t="s">
        <v>486</v>
      </c>
      <c r="D154" s="14"/>
      <c r="E154" s="14"/>
      <c r="F154" s="14"/>
      <c r="G154" s="14"/>
      <c r="H154" s="53"/>
      <c r="I154" s="14"/>
      <c r="J154" s="14"/>
      <c r="K154" s="14"/>
      <c r="L154" s="14"/>
      <c r="M154" s="14"/>
      <c r="N154" s="14"/>
      <c r="O154" s="14"/>
    </row>
    <row r="155" spans="1:21" x14ac:dyDescent="0.3">
      <c r="A155" s="231" t="s">
        <v>134</v>
      </c>
      <c r="B155" s="231"/>
      <c r="C155" s="41">
        <v>0.36458333333333331</v>
      </c>
      <c r="D155" s="14"/>
      <c r="E155" s="156" t="s">
        <v>135</v>
      </c>
      <c r="F155" s="170">
        <f>C174+(C156)/1440</f>
        <v>0.60416666666666674</v>
      </c>
      <c r="G155" s="14"/>
      <c r="H155" s="53"/>
      <c r="I155" s="160"/>
      <c r="J155" s="160"/>
      <c r="K155" s="160"/>
      <c r="L155" s="160"/>
      <c r="M155" s="160"/>
      <c r="N155" s="160"/>
      <c r="O155" s="160"/>
      <c r="P155" s="14"/>
      <c r="Q155" s="14"/>
      <c r="R155" s="14"/>
      <c r="S155" s="14"/>
      <c r="T155" s="14"/>
      <c r="U155" s="14"/>
    </row>
    <row r="156" spans="1:21" x14ac:dyDescent="0.3">
      <c r="A156" s="231" t="s">
        <v>136</v>
      </c>
      <c r="B156" s="231"/>
      <c r="C156" s="42">
        <v>30</v>
      </c>
      <c r="D156" s="53" t="s">
        <v>137</v>
      </c>
      <c r="E156" s="14"/>
      <c r="F156" s="14"/>
      <c r="G156" s="14"/>
      <c r="H156" s="53"/>
      <c r="I156" s="14"/>
      <c r="J156" s="14"/>
      <c r="K156" s="14"/>
      <c r="L156" s="14"/>
      <c r="M156" s="14"/>
      <c r="N156" s="14"/>
      <c r="O156" s="14"/>
      <c r="P156" s="14"/>
      <c r="Q156" s="14"/>
      <c r="R156" s="14"/>
      <c r="S156" s="14"/>
      <c r="T156" s="14"/>
      <c r="U156" s="14"/>
    </row>
    <row r="157" spans="1:21" x14ac:dyDescent="0.3">
      <c r="A157" s="13" t="s">
        <v>465</v>
      </c>
      <c r="B157" s="24" t="s">
        <v>466</v>
      </c>
      <c r="C157" s="14" t="s">
        <v>23</v>
      </c>
      <c r="D157" s="14" t="s">
        <v>54</v>
      </c>
      <c r="E157" s="14" t="s">
        <v>56</v>
      </c>
      <c r="F157" s="14" t="s">
        <v>17</v>
      </c>
      <c r="G157" s="14" t="s">
        <v>25</v>
      </c>
      <c r="H157" s="14"/>
      <c r="I157" s="14"/>
      <c r="J157" s="24"/>
      <c r="K157" s="24"/>
      <c r="L157" s="24"/>
      <c r="M157" s="24"/>
      <c r="N157" s="24"/>
    </row>
    <row r="158" spans="1:21" x14ac:dyDescent="0.3">
      <c r="A158" s="13" t="s">
        <v>465</v>
      </c>
      <c r="B158" s="24" t="s">
        <v>467</v>
      </c>
      <c r="C158" s="14" t="s">
        <v>26</v>
      </c>
      <c r="D158" s="14" t="s">
        <v>55</v>
      </c>
      <c r="E158" s="14" t="s">
        <v>57</v>
      </c>
      <c r="F158" s="14" t="s">
        <v>22</v>
      </c>
      <c r="G158" s="14"/>
      <c r="H158" s="14"/>
      <c r="I158" s="14"/>
      <c r="J158" s="24"/>
      <c r="K158" s="24"/>
      <c r="L158" s="24"/>
      <c r="M158" s="24"/>
      <c r="N158" s="24"/>
    </row>
    <row r="159" spans="1:21" x14ac:dyDescent="0.3">
      <c r="A159" s="13" t="s">
        <v>468</v>
      </c>
      <c r="B159" s="53" t="s">
        <v>489</v>
      </c>
      <c r="C159" s="14"/>
      <c r="D159" s="14"/>
      <c r="E159" s="14"/>
      <c r="F159" s="14"/>
      <c r="G159" s="14"/>
      <c r="H159" s="14"/>
      <c r="I159" s="13"/>
      <c r="J159" s="24"/>
      <c r="K159" s="14"/>
      <c r="L159" s="14"/>
      <c r="M159" s="14"/>
      <c r="N159" s="14"/>
    </row>
    <row r="160" spans="1:21" x14ac:dyDescent="0.3">
      <c r="A160" s="156" t="s">
        <v>469</v>
      </c>
      <c r="B160" s="53" t="s">
        <v>487</v>
      </c>
      <c r="C160" s="53"/>
      <c r="D160" s="14"/>
      <c r="E160" s="14"/>
      <c r="F160" s="14"/>
      <c r="G160" s="14"/>
      <c r="H160" s="14"/>
      <c r="I160" s="24"/>
      <c r="J160" s="24"/>
      <c r="K160" s="24"/>
      <c r="L160" s="24"/>
      <c r="M160" s="24"/>
      <c r="N160" s="24"/>
    </row>
    <row r="161" spans="1:14" x14ac:dyDescent="0.3">
      <c r="A161" s="14"/>
      <c r="B161" s="14"/>
      <c r="C161" s="14"/>
      <c r="D161" s="14"/>
      <c r="E161" s="14"/>
      <c r="F161" s="14"/>
      <c r="G161" s="14"/>
      <c r="H161" s="14"/>
      <c r="I161" s="14"/>
      <c r="J161" s="14"/>
      <c r="K161" s="14"/>
      <c r="L161" s="14"/>
      <c r="M161" s="14"/>
      <c r="N161" s="14"/>
    </row>
    <row r="162" spans="1:14" x14ac:dyDescent="0.3">
      <c r="A162" s="14"/>
      <c r="B162" s="5" t="s">
        <v>75</v>
      </c>
      <c r="C162" s="5" t="s">
        <v>470</v>
      </c>
      <c r="D162" s="5" t="s">
        <v>471</v>
      </c>
      <c r="E162" s="5" t="s">
        <v>472</v>
      </c>
      <c r="F162" s="5" t="s">
        <v>473</v>
      </c>
      <c r="G162" s="5" t="s">
        <v>77</v>
      </c>
      <c r="H162" s="5"/>
      <c r="I162" s="229" t="s">
        <v>474</v>
      </c>
      <c r="J162" s="229"/>
      <c r="K162" s="229"/>
      <c r="L162" s="229"/>
      <c r="M162" s="229"/>
      <c r="N162" s="229"/>
    </row>
    <row r="163" spans="1:14" x14ac:dyDescent="0.3">
      <c r="A163" s="230" t="s">
        <v>475</v>
      </c>
      <c r="B163" s="14">
        <v>1</v>
      </c>
      <c r="C163" s="170">
        <f>$C155</f>
        <v>0.36458333333333331</v>
      </c>
      <c r="D163" s="14" t="str">
        <f>I163</f>
        <v>A</v>
      </c>
      <c r="E163" s="14" t="str">
        <f t="shared" ref="E163:F167" si="25">M163</f>
        <v>A1</v>
      </c>
      <c r="F163" s="14" t="str">
        <f t="shared" si="25"/>
        <v>M3</v>
      </c>
      <c r="G163" s="14" t="str">
        <f>B154</f>
        <v>HBMS</v>
      </c>
      <c r="H163" s="157"/>
      <c r="I163" s="14" t="s">
        <v>466</v>
      </c>
      <c r="J163" s="14">
        <v>1</v>
      </c>
      <c r="K163" s="14">
        <v>3</v>
      </c>
      <c r="L163" s="14" t="s">
        <v>476</v>
      </c>
      <c r="M163" s="14" t="str">
        <f>IF($I163=$B157,IF(J163=1,$C157,IF(J163=2,$D157,IF(J163=3,$E157,IF(J163=4,$F157,IF(J163=5,$G157,""))))),IF($I163=$B158,IF(J163=1,$C158,IF(J163=2,$D158,IF(J163=3,$E158,IF(J163=4,$F158,IF(J163=5,$G158,""))))),IF($I163=$B159,IF(J163=1,$C159,IF(J163=2,$D159,IF(J163=3,$E159,IF(J163=4,$F159,IF(J163=5,$G159,""))))),IF(J163=1,$C160,IF(J163=2,$D160,IF(J163=3,$E160,IF(J163=4,$F160,IF(J163=5,$G160,""))))))))</f>
        <v>A1</v>
      </c>
      <c r="N163" s="14" t="str">
        <f>IF($I163=$B157,IF(K163=1,$C157,IF(K163=2,$D157,IF(K163=3,$E157,IF(K163=4,$F157,IF(K163=5,$G157,""))))),IF($I163=$B158,IF(K163=1,$C158,IF(K163=2,$D158,IF(K163=3,$E158,IF(K163=4,$F158,IF(K163=5,$G158,""))))),IF($I163=$B159,IF(K163=1,$C159,IF(K163=2,$D159,IF(K163=3,$E159,IF(K163=4,$F159,IF(K163=5,$G159,""))))),IF(K163=1,$C160,IF(K163=2,$D160,IF(K163=3,$E160,IF(K163=4,$F160,IF(K163=5,$G160,""))))))))</f>
        <v>M3</v>
      </c>
    </row>
    <row r="164" spans="1:14" x14ac:dyDescent="0.3">
      <c r="A164" s="230"/>
      <c r="B164" s="14">
        <f t="shared" ref="B164:B172" si="26">B163+1</f>
        <v>2</v>
      </c>
      <c r="C164" s="170">
        <f>C163+30/1440</f>
        <v>0.38541666666666663</v>
      </c>
      <c r="D164" s="14" t="str">
        <f t="shared" ref="D164:D172" si="27">I164</f>
        <v>A</v>
      </c>
      <c r="E164" s="14" t="str">
        <f t="shared" si="25"/>
        <v>M1</v>
      </c>
      <c r="F164" s="14" t="str">
        <f t="shared" si="25"/>
        <v>HB3</v>
      </c>
      <c r="G164" s="14" t="str">
        <f>B154</f>
        <v>HBMS</v>
      </c>
      <c r="H164" s="157"/>
      <c r="I164" s="14" t="s">
        <v>466</v>
      </c>
      <c r="J164" s="14">
        <v>2</v>
      </c>
      <c r="K164" s="14">
        <v>4</v>
      </c>
      <c r="L164" s="14" t="s">
        <v>476</v>
      </c>
      <c r="M164" s="14" t="str">
        <f>IF($I164=$B157,IF(J164=1,$C157,IF(J164=2,$D157,IF(J164=3,$E157,IF(J164=4,$F157,IF(J164=5,$G157,""))))),IF($I164=$B158,IF(J164=1,$C158,IF(J164=2,$D158,IF(J164=3,$E158,IF(J164=4,$F158,IF(J164=5,$G158,""))))),IF($I164=$B159,IF(J164=1,$C159,IF(J164=2,$D159,IF(J164=3,$E159,IF(J164=4,$F159,IF(J164=5,$G159,""))))),IF(J164=1,$C160,IF(J164=2,$D160,IF(J164=3,$E160,IF(J164=4,$F160,IF(J164=5,$G160,""))))))))</f>
        <v>M1</v>
      </c>
      <c r="N164" s="14" t="str">
        <f>IF($I164=$B157,IF(K164=1,$C157,IF(K164=2,$D157,IF(K164=3,$E157,IF(K164=4,$F157,IF(K164=5,$G157,""))))),IF($I164=$B158,IF(K164=1,$C158,IF(K164=2,$D158,IF(K164=3,$E158,IF(K164=4,$F158,IF(K164=5,$G158,""))))),IF($I164=$B159,IF(K164=1,$C159,IF(K164=2,$D159,IF(K164=3,$E159,IF(K164=4,$F159,IF(K164=5,$G159,""))))),IF(K164=1,$C160,IF(K164=2,$D160,IF(K164=3,$E160,IF(K164=4,$F160,IF(K164=5,$G160,""))))))))</f>
        <v>HB3</v>
      </c>
    </row>
    <row r="165" spans="1:14" x14ac:dyDescent="0.3">
      <c r="A165" s="230"/>
      <c r="B165" s="14">
        <f t="shared" si="26"/>
        <v>3</v>
      </c>
      <c r="C165" s="170">
        <f t="shared" ref="C165:C174" si="28">C164+30/1440</f>
        <v>0.40624999999999994</v>
      </c>
      <c r="D165" s="14" t="str">
        <f t="shared" si="27"/>
        <v>A</v>
      </c>
      <c r="E165" s="14" t="str">
        <f t="shared" si="25"/>
        <v>M3</v>
      </c>
      <c r="F165" s="14" t="str">
        <f t="shared" si="25"/>
        <v>HB1</v>
      </c>
      <c r="G165" s="14" t="str">
        <f>B154</f>
        <v>HBMS</v>
      </c>
      <c r="H165" s="157"/>
      <c r="I165" s="14" t="s">
        <v>466</v>
      </c>
      <c r="J165" s="14">
        <v>3</v>
      </c>
      <c r="K165" s="14">
        <v>5</v>
      </c>
      <c r="L165" s="14" t="s">
        <v>476</v>
      </c>
      <c r="M165" s="14" t="str">
        <f>IF($I165=$B157,IF(J165=1,$C157,IF(J165=2,$D157,IF(J165=3,$E157,IF(J165=4,$F157,IF(J165=5,$G157,""))))),IF($I165=$B158,IF(J165=1,$C158,IF(J165=2,$D158,IF(J165=3,$E158,IF(J165=4,$F158,IF(J165=5,$G158,""))))),IF($I165=$B159,IF(J165=1,$C159,IF(J165=2,$D159,IF(J165=3,$E159,IF(J165=4,$F159,IF(J165=5,$G159,""))))),IF(J165=1,$C160,IF(J165=2,$D160,IF(J165=3,$E160,IF(J165=4,$F160,IF(J165=5,$G160,""))))))))</f>
        <v>M3</v>
      </c>
      <c r="N165" s="14" t="str">
        <f>IF($I165=$B157,IF(K165=1,$C157,IF(K165=2,$D157,IF(K165=3,$E157,IF(K165=4,$F157,IF(K165=5,$G157,""))))),IF($I165=$B158,IF(K165=1,$C158,IF(K165=2,$D158,IF(K165=3,$E158,IF(K165=4,$F158,IF(K165=5,$G158,""))))),IF($I165=$B159,IF(K165=1,$C159,IF(K165=2,$D159,IF(K165=3,$E159,IF(K165=4,$F159,IF(K165=5,$G159,""))))),IF(K165=1,$C160,IF(K165=2,$D160,IF(K165=3,$E160,IF(K165=4,$F160,IF(K165=5,$G160,""))))))))</f>
        <v>HB1</v>
      </c>
    </row>
    <row r="166" spans="1:14" x14ac:dyDescent="0.3">
      <c r="A166" s="230"/>
      <c r="B166" s="14">
        <f t="shared" si="26"/>
        <v>4</v>
      </c>
      <c r="C166" s="170">
        <f t="shared" si="28"/>
        <v>0.42708333333333326</v>
      </c>
      <c r="D166" s="14" t="str">
        <f t="shared" si="27"/>
        <v>A</v>
      </c>
      <c r="E166" s="14" t="str">
        <f t="shared" si="25"/>
        <v>A1</v>
      </c>
      <c r="F166" s="14" t="str">
        <f t="shared" si="25"/>
        <v>M1</v>
      </c>
      <c r="G166" s="14" t="str">
        <f>B154</f>
        <v>HBMS</v>
      </c>
      <c r="H166" s="157"/>
      <c r="I166" s="14" t="s">
        <v>466</v>
      </c>
      <c r="J166" s="14">
        <v>1</v>
      </c>
      <c r="K166" s="14">
        <v>2</v>
      </c>
      <c r="L166" s="14" t="s">
        <v>476</v>
      </c>
      <c r="M166" s="14" t="str">
        <f>IF($I166=$B157,IF(J166=1,$C157,IF(J166=2,$D157,IF(J166=3,$E157,IF(J166=4,$F157,IF(J166=5,$G157,""))))),IF($I166=$B158,IF(J166=1,$C158,IF(J166=2,$D158,IF(J166=3,$E158,IF(J166=4,$F158,IF(J166=5,$G158,""))))),IF($I166=$B159,IF(J166=1,$C159,IF(J166=2,$D159,IF(J166=3,$E159,IF(J166=4,$F159,IF(J166=5,$G159,""))))),IF(J166=1,$C160,IF(J166=2,$D160,IF(J166=3,$E160,IF(J166=4,$F160,IF(J166=5,$G160,""))))))))</f>
        <v>A1</v>
      </c>
      <c r="N166" s="14" t="str">
        <f>IF($I166=$B157,IF(K166=1,$C157,IF(K166=2,$D157,IF(K166=3,$E157,IF(K166=4,$F157,IF(K166=5,$G157,""))))),IF($I166=$B158,IF(K166=1,$C158,IF(K166=2,$D158,IF(K166=3,$E158,IF(K166=4,$F158,IF(K166=5,$G158,""))))),IF($I166=$B159,IF(K166=1,$C159,IF(K166=2,$D159,IF(K166=3,$E159,IF(K166=4,$F159,IF(K166=5,$G159,""))))),IF(K166=1,$C160,IF(K166=2,$D160,IF(K166=3,$E160,IF(K166=4,$F160,IF(K166=5,$G160,""))))))))</f>
        <v>M1</v>
      </c>
    </row>
    <row r="167" spans="1:14" x14ac:dyDescent="0.3">
      <c r="A167" s="230"/>
      <c r="B167" s="14">
        <f t="shared" si="26"/>
        <v>5</v>
      </c>
      <c r="C167" s="170">
        <f t="shared" si="28"/>
        <v>0.44791666666666657</v>
      </c>
      <c r="D167" s="14" t="str">
        <f t="shared" si="27"/>
        <v>A</v>
      </c>
      <c r="E167" s="14" t="str">
        <f t="shared" si="25"/>
        <v>HB3</v>
      </c>
      <c r="F167" s="14" t="str">
        <f t="shared" si="25"/>
        <v>HB1</v>
      </c>
      <c r="G167" s="14" t="str">
        <f>B154</f>
        <v>HBMS</v>
      </c>
      <c r="H167" s="157"/>
      <c r="I167" s="14" t="s">
        <v>466</v>
      </c>
      <c r="J167" s="14">
        <v>4</v>
      </c>
      <c r="K167" s="14">
        <v>5</v>
      </c>
      <c r="L167" s="14" t="s">
        <v>476</v>
      </c>
      <c r="M167" s="14" t="str">
        <f>IF($I167=$B157,IF(J167=1,$C157,IF(J167=2,$D157,IF(J167=3,$E157,IF(J167=4,$F157,IF(J167=5,$G157,""))))),IF($I167=$B158,IF(J167=1,$C158,IF(J167=2,$D158,IF(J167=3,$E158,IF(J167=4,$F158,IF(J167=5,$G158,""))))),IF($I167=$B159,IF(J167=1,$C159,IF(J167=2,$D159,IF(J167=3,$E159,IF(J167=4,$F159,IF(J167=5,$G159,""))))),IF(J167=1,$C160,IF(J167=2,$D160,IF(J167=3,$E160,IF(J167=4,$F160,IF(J167=5,$G160,""))))))))</f>
        <v>HB3</v>
      </c>
      <c r="N167" s="14" t="str">
        <f>IF($I167=$B157,IF(K167=1,$C157,IF(K167=2,$D157,IF(K167=3,$E157,IF(K167=4,$F157,IF(K167=5,$G157,""))))),IF($I167=$B158,IF(K167=1,$C158,IF(K167=2,$D158,IF(K167=3,$E158,IF(K167=4,$F158,IF(K167=5,$G158,""))))),IF($I167=$B159,IF(K167=1,$C159,IF(K167=2,$D159,IF(K167=3,$E159,IF(K167=4,$F159,IF(K167=5,$G159,""))))),IF(K167=1,$C160,IF(K167=2,$D160,IF(K167=3,$E160,IF(K167=4,$F160,IF(K167=5,$G160,""))))))))</f>
        <v>HB1</v>
      </c>
    </row>
    <row r="168" spans="1:14" x14ac:dyDescent="0.3">
      <c r="A168" s="185"/>
      <c r="B168" s="175" t="s">
        <v>477</v>
      </c>
      <c r="C168" s="170">
        <f t="shared" si="28"/>
        <v>0.46874999999999989</v>
      </c>
      <c r="D168" s="14" t="s">
        <v>466</v>
      </c>
      <c r="E168" s="14" t="s">
        <v>478</v>
      </c>
      <c r="F168" s="14" t="s">
        <v>479</v>
      </c>
      <c r="G168" s="14" t="str">
        <f>B154</f>
        <v>HBMS</v>
      </c>
      <c r="H168" s="157"/>
      <c r="I168" s="14"/>
      <c r="J168" s="14"/>
      <c r="K168" s="14"/>
      <c r="L168" s="14"/>
      <c r="M168" s="14"/>
      <c r="N168" s="14"/>
    </row>
    <row r="169" spans="1:14" x14ac:dyDescent="0.3">
      <c r="A169" s="230" t="s">
        <v>475</v>
      </c>
      <c r="B169" s="14">
        <f>B167+1</f>
        <v>6</v>
      </c>
      <c r="C169" s="170">
        <f>C168+15/1440</f>
        <v>0.47916666666666657</v>
      </c>
      <c r="D169" s="14" t="str">
        <f t="shared" si="27"/>
        <v>B</v>
      </c>
      <c r="E169" s="14" t="str">
        <f t="shared" ref="E169:F172" si="29">M169</f>
        <v>A2</v>
      </c>
      <c r="F169" s="14" t="str">
        <f t="shared" si="29"/>
        <v>M2</v>
      </c>
      <c r="G169" s="14" t="str">
        <f>B154</f>
        <v>HBMS</v>
      </c>
      <c r="H169" s="157"/>
      <c r="I169" s="14" t="s">
        <v>467</v>
      </c>
      <c r="J169" s="14">
        <v>1</v>
      </c>
      <c r="K169" s="14">
        <v>2</v>
      </c>
      <c r="L169" s="14" t="s">
        <v>476</v>
      </c>
      <c r="M169" s="14" t="str">
        <f>IF($I169=$B157,IF(J169=1,$C157,IF(J169=2,$D157,IF(J169=3,$E157,IF(J169=4,$F157,IF(J169=5,$G157,""))))),IF($I169=$B158,IF(J169=1,$C158,IF(J169=2,$D158,IF(J169=3,$E158,IF(J169=4,$F158,IF(J169=5,$G158,""))))),IF($I169=$B159,IF(J169=1,$C159,IF(J169=2,$D159,IF(J169=3,$E159,IF(J169=4,$F159,IF(J169=5,$G159,""))))),IF(J169=1,$C160,IF(J169=2,$D160,IF(J169=3,$E160,IF(J169=4,$F160,IF(J169=5,$G160,""))))))))</f>
        <v>A2</v>
      </c>
      <c r="N169" s="14" t="str">
        <f>IF($I169=$B157,IF(K169=1,$C157,IF(K169=2,$D157,IF(K169=3,$E157,IF(K169=4,$F157,IF(K169=5,$G157,""))))),IF($I169=$B158,IF(K169=1,$C158,IF(K169=2,$D158,IF(K169=3,$E158,IF(K169=4,$F158,IF(K169=5,$G158,""))))),IF($I169=$B159,IF(K169=1,$C159,IF(K169=2,$D159,IF(K169=3,$E159,IF(K169=4,$F159,IF(K169=5,$G159,""))))),IF(K169=1,$C160,IF(K169=2,$D160,IF(K169=3,$E160,IF(K169=4,$F160,IF(K169=5,$G160,""))))))))</f>
        <v>M2</v>
      </c>
    </row>
    <row r="170" spans="1:14" x14ac:dyDescent="0.3">
      <c r="A170" s="230"/>
      <c r="B170" s="14">
        <f t="shared" si="26"/>
        <v>7</v>
      </c>
      <c r="C170" s="170">
        <f t="shared" si="28"/>
        <v>0.49999999999999989</v>
      </c>
      <c r="D170" s="14" t="str">
        <f t="shared" si="27"/>
        <v>B</v>
      </c>
      <c r="E170" s="14" t="str">
        <f t="shared" si="29"/>
        <v>M4</v>
      </c>
      <c r="F170" s="14" t="str">
        <f t="shared" si="29"/>
        <v>HB2</v>
      </c>
      <c r="G170" s="14" t="str">
        <f>B154</f>
        <v>HBMS</v>
      </c>
      <c r="H170" s="157"/>
      <c r="I170" s="14" t="s">
        <v>467</v>
      </c>
      <c r="J170" s="14">
        <v>3</v>
      </c>
      <c r="K170" s="14">
        <v>4</v>
      </c>
      <c r="L170" s="14" t="s">
        <v>476</v>
      </c>
      <c r="M170" s="14" t="str">
        <f>IF($I170=$B157,IF(J170=1,$C157,IF(J170=2,$D157,IF(J170=3,$E157,IF(J170=4,$F157,IF(J170=5,$G157,""))))),IF($I170=$B158,IF(J170=1,$C158,IF(J170=2,$D158,IF(J170=3,$E158,IF(J170=4,$F158,IF(J170=5,$G158,""))))),IF($I170=$B159,IF(J170=1,$C159,IF(J170=2,$D159,IF(J170=3,$E159,IF(J170=4,$F159,IF(J170=5,$G159,""))))),IF(J170=1,$C160,IF(J170=2,$D160,IF(J170=3,$E160,IF(J170=4,$F160,IF(J170=5,$G160,""))))))))</f>
        <v>M4</v>
      </c>
      <c r="N170" s="14" t="str">
        <f>IF($I170=$B157,IF(K170=1,$C157,IF(K170=2,$D157,IF(K170=3,$E157,IF(K170=4,$F157,IF(K170=5,$G157,""))))),IF($I170=$B158,IF(K170=1,$C158,IF(K170=2,$D158,IF(K170=3,$E158,IF(K170=4,$F158,IF(K170=5,$G158,""))))),IF($I170=$B159,IF(K170=1,$C159,IF(K170=2,$D159,IF(K170=3,$E159,IF(K170=4,$F159,IF(K170=5,$G159,""))))),IF(K170=1,$C160,IF(K170=2,$D160,IF(K170=3,$E160,IF(K170=4,$F160,IF(K170=5,$G160,""))))))))</f>
        <v>HB2</v>
      </c>
    </row>
    <row r="171" spans="1:14" x14ac:dyDescent="0.3">
      <c r="A171" s="230"/>
      <c r="B171" s="14">
        <f t="shared" si="26"/>
        <v>8</v>
      </c>
      <c r="C171" s="170">
        <f t="shared" si="28"/>
        <v>0.52083333333333326</v>
      </c>
      <c r="D171" s="14" t="str">
        <f t="shared" si="27"/>
        <v>B</v>
      </c>
      <c r="E171" s="14" t="str">
        <f t="shared" si="29"/>
        <v>A2</v>
      </c>
      <c r="F171" s="14" t="str">
        <f t="shared" si="29"/>
        <v>M4</v>
      </c>
      <c r="G171" s="14" t="str">
        <f>B154</f>
        <v>HBMS</v>
      </c>
      <c r="H171" s="157"/>
      <c r="I171" s="14" t="s">
        <v>467</v>
      </c>
      <c r="J171" s="14">
        <v>1</v>
      </c>
      <c r="K171" s="14">
        <v>3</v>
      </c>
      <c r="L171" s="14" t="s">
        <v>476</v>
      </c>
      <c r="M171" s="14" t="str">
        <f>IF($I171=$B157,IF(J171=1,$C157,IF(J171=2,$D157,IF(J171=3,$E157,IF(J171=4,$F157,IF(J171=5,$G157,""))))),IF($I171=$B158,IF(J171=1,$C158,IF(J171=2,$D158,IF(J171=3,$E158,IF(J171=4,$F158,IF(J171=5,$G158,""))))),IF($I171=$B159,IF(J171=1,$C159,IF(J171=2,$D159,IF(J171=3,$E159,IF(J171=4,$F159,IF(J171=5,$G159,""))))),IF(J171=1,$C160,IF(J171=2,$D160,IF(J171=3,$E160,IF(J171=4,$F160,IF(J171=5,$G160,""))))))))</f>
        <v>A2</v>
      </c>
      <c r="N171" s="14" t="str">
        <f>IF($I171=$B157,IF(K171=1,$C157,IF(K171=2,$D157,IF(K171=3,$E157,IF(K171=4,$F157,IF(K171=5,$G157,""))))),IF($I171=$B158,IF(K171=1,$C158,IF(K171=2,$D158,IF(K171=3,$E158,IF(K171=4,$F158,IF(K171=5,$G158,""))))),IF($I171=$B159,IF(K171=1,$C159,IF(K171=2,$D159,IF(K171=3,$E159,IF(K171=4,$F159,IF(K171=5,$G159,""))))),IF(K171=1,$C160,IF(K171=2,$D160,IF(K171=3,$E160,IF(K171=4,$F160,IF(K171=5,$G160,""))))))))</f>
        <v>M4</v>
      </c>
    </row>
    <row r="172" spans="1:14" x14ac:dyDescent="0.3">
      <c r="A172" s="230"/>
      <c r="B172" s="14">
        <f t="shared" si="26"/>
        <v>9</v>
      </c>
      <c r="C172" s="170">
        <f t="shared" si="28"/>
        <v>0.54166666666666663</v>
      </c>
      <c r="D172" s="14" t="str">
        <f t="shared" si="27"/>
        <v>B</v>
      </c>
      <c r="E172" s="14" t="str">
        <f t="shared" si="29"/>
        <v>M2</v>
      </c>
      <c r="F172" s="14" t="str">
        <f t="shared" si="29"/>
        <v>HB2</v>
      </c>
      <c r="G172" s="14" t="str">
        <f>B154</f>
        <v>HBMS</v>
      </c>
      <c r="H172" s="157"/>
      <c r="I172" s="14" t="s">
        <v>467</v>
      </c>
      <c r="J172" s="14">
        <v>2</v>
      </c>
      <c r="K172" s="14">
        <v>4</v>
      </c>
      <c r="L172" s="14" t="s">
        <v>476</v>
      </c>
      <c r="M172" s="14" t="str">
        <f>IF($I172=$B157,IF(J172=1,$C157,IF(J172=2,$D157,IF(J172=3,$E157,IF(J172=4,$F157,IF(J172=5,$G157,""))))),IF($I172=$B158,IF(J172=1,$C158,IF(J172=2,$D158,IF(J172=3,$E158,IF(J172=4,$F158,IF(J172=5,$G158,""))))),IF($I172=$B159,IF(J172=1,$C159,IF(J172=2,$D159,IF(J172=3,$E159,IF(J172=4,$F159,IF(J172=5,$G159,""))))),IF(J172=1,$C160,IF(J172=2,$D160,IF(J172=3,$E160,IF(J172=4,$F160,IF(J172=5,$G160,""))))))))</f>
        <v>M2</v>
      </c>
      <c r="N172" s="14" t="str">
        <f>IF($I172=$B157,IF(K172=1,$C157,IF(K172=2,$D157,IF(K172=3,$E157,IF(K172=4,$F157,IF(K172=5,$G157,""))))),IF($I172=$B158,IF(K172=1,$C158,IF(K172=2,$D158,IF(K172=3,$E158,IF(K172=4,$F158,IF(K172=5,$G158,""))))),IF($I172=$B159,IF(K172=1,$C159,IF(K172=2,$D159,IF(K172=3,$E159,IF(K172=4,$F159,IF(K172=5,$G159,""))))),IF(K172=1,$C160,IF(K172=2,$D160,IF(K172=3,$E160,IF(K172=4,$F160,IF(K172=5,$G160,""))))))))</f>
        <v>HB2</v>
      </c>
    </row>
    <row r="173" spans="1:14" x14ac:dyDescent="0.3">
      <c r="A173" s="185"/>
      <c r="B173" s="175" t="s">
        <v>480</v>
      </c>
      <c r="C173" s="170">
        <f t="shared" si="28"/>
        <v>0.5625</v>
      </c>
      <c r="D173" s="14" t="s">
        <v>467</v>
      </c>
      <c r="E173" s="14" t="s">
        <v>481</v>
      </c>
      <c r="F173" s="14" t="s">
        <v>482</v>
      </c>
      <c r="G173" s="14" t="str">
        <f>B154</f>
        <v>HBMS</v>
      </c>
      <c r="H173" s="177"/>
      <c r="I173" s="14"/>
      <c r="J173" s="14"/>
      <c r="K173" s="14"/>
      <c r="L173" s="14"/>
      <c r="M173" s="14"/>
      <c r="N173" s="14"/>
    </row>
    <row r="174" spans="1:14" x14ac:dyDescent="0.3">
      <c r="A174" s="217" t="s">
        <v>483</v>
      </c>
      <c r="B174" s="217"/>
      <c r="C174" s="176">
        <f t="shared" si="28"/>
        <v>0.58333333333333337</v>
      </c>
      <c r="D174" s="24" t="s">
        <v>484</v>
      </c>
      <c r="E174" s="24" t="s">
        <v>477</v>
      </c>
      <c r="F174" s="24" t="s">
        <v>480</v>
      </c>
      <c r="G174" s="24" t="str">
        <f>B154</f>
        <v>HBMS</v>
      </c>
      <c r="H174" s="177"/>
      <c r="I174" s="14"/>
      <c r="J174" s="14"/>
      <c r="K174" s="14"/>
      <c r="L174" s="14"/>
      <c r="M174" s="14"/>
      <c r="N174" s="14"/>
    </row>
  </sheetData>
  <sortState xmlns:xlrd2="http://schemas.microsoft.com/office/spreadsheetml/2017/richdata2" ref="E47:E50">
    <sortCondition ref="E47:E50"/>
  </sortState>
  <mergeCells count="39">
    <mergeCell ref="A45:B45"/>
    <mergeCell ref="A46:B46"/>
    <mergeCell ref="I54:N54"/>
    <mergeCell ref="I112:N112"/>
    <mergeCell ref="B80:C80"/>
    <mergeCell ref="A82:B82"/>
    <mergeCell ref="A83:B83"/>
    <mergeCell ref="I89:N89"/>
    <mergeCell ref="B103:C103"/>
    <mergeCell ref="A55:A60"/>
    <mergeCell ref="A64:B64"/>
    <mergeCell ref="I66:N66"/>
    <mergeCell ref="A67:A72"/>
    <mergeCell ref="A76:B76"/>
    <mergeCell ref="B43:C43"/>
    <mergeCell ref="B25:P26"/>
    <mergeCell ref="B19:P20"/>
    <mergeCell ref="A4:P6"/>
    <mergeCell ref="B33:P34"/>
    <mergeCell ref="B130:C130"/>
    <mergeCell ref="A132:B132"/>
    <mergeCell ref="A133:B133"/>
    <mergeCell ref="B153:C153"/>
    <mergeCell ref="I139:N139"/>
    <mergeCell ref="A126:B126"/>
    <mergeCell ref="A113:A118"/>
    <mergeCell ref="A120:A124"/>
    <mergeCell ref="A90:A95"/>
    <mergeCell ref="A99:B99"/>
    <mergeCell ref="A105:B105"/>
    <mergeCell ref="A106:B106"/>
    <mergeCell ref="I162:N162"/>
    <mergeCell ref="A163:A167"/>
    <mergeCell ref="A169:A172"/>
    <mergeCell ref="A174:B174"/>
    <mergeCell ref="A140:A145"/>
    <mergeCell ref="A149:B149"/>
    <mergeCell ref="A155:B155"/>
    <mergeCell ref="A156:B156"/>
  </mergeCells>
  <phoneticPr fontId="15" type="noConversion"/>
  <pageMargins left="0.25" right="0.25" top="0.75" bottom="0.75" header="0.3" footer="0.3"/>
  <pageSetup scale="96" fitToHeight="0" orientation="landscape" horizontalDpi="4294967293" r:id="rId1"/>
  <headerFooter>
    <oddHeader>&amp;C&amp;F</oddHeader>
  </headerFooter>
  <rowBreaks count="5" manualBreakCount="5">
    <brk id="40" max="16383" man="1"/>
    <brk id="77" max="16383" man="1"/>
    <brk id="100" max="16383" man="1"/>
    <brk id="127" max="16383" man="1"/>
    <brk id="1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dimension ref="A1:I24"/>
  <sheetViews>
    <sheetView zoomScaleNormal="100" workbookViewId="0">
      <selection activeCell="B15" sqref="B15"/>
    </sheetView>
  </sheetViews>
  <sheetFormatPr defaultColWidth="8.6640625" defaultRowHeight="14.4" x14ac:dyDescent="0.3"/>
  <cols>
    <col min="1" max="1" width="19.88671875" bestFit="1" customWidth="1"/>
    <col min="2" max="2" width="35.6640625" bestFit="1" customWidth="1"/>
    <col min="3" max="3" width="35.5546875" bestFit="1" customWidth="1"/>
    <col min="4" max="4" width="53.88671875" bestFit="1" customWidth="1"/>
    <col min="5" max="5" width="29.77734375" bestFit="1" customWidth="1"/>
    <col min="6" max="6" width="11.6640625" customWidth="1"/>
    <col min="7" max="7" width="19.109375" bestFit="1" customWidth="1"/>
    <col min="8" max="8" width="15.5546875" bestFit="1" customWidth="1"/>
  </cols>
  <sheetData>
    <row r="1" spans="1:8" x14ac:dyDescent="0.3">
      <c r="A1" s="84" t="s">
        <v>29</v>
      </c>
      <c r="B1" s="85" t="s">
        <v>2</v>
      </c>
      <c r="C1" s="86" t="s">
        <v>3</v>
      </c>
      <c r="D1" s="84" t="s">
        <v>28</v>
      </c>
      <c r="E1" s="84" t="s">
        <v>155</v>
      </c>
      <c r="F1" s="84" t="s">
        <v>98</v>
      </c>
      <c r="G1" s="84" t="s">
        <v>150</v>
      </c>
      <c r="H1" s="84" t="s">
        <v>36</v>
      </c>
    </row>
    <row r="2" spans="1:8" x14ac:dyDescent="0.3">
      <c r="A2" s="87" t="s">
        <v>12</v>
      </c>
      <c r="B2" s="88" t="s">
        <v>33</v>
      </c>
      <c r="C2" s="116" t="s">
        <v>0</v>
      </c>
      <c r="D2" s="87" t="s">
        <v>90</v>
      </c>
      <c r="E2" s="87" t="s">
        <v>153</v>
      </c>
      <c r="F2" s="124" t="s">
        <v>152</v>
      </c>
      <c r="G2" s="118" t="s">
        <v>151</v>
      </c>
      <c r="H2" s="87" t="s">
        <v>6</v>
      </c>
    </row>
    <row r="3" spans="1:8" x14ac:dyDescent="0.3">
      <c r="A3" s="114"/>
      <c r="B3" s="114"/>
      <c r="C3" s="114"/>
      <c r="D3" s="114"/>
      <c r="E3" s="114"/>
      <c r="F3" s="114"/>
      <c r="G3" s="115"/>
      <c r="H3" s="114"/>
    </row>
    <row r="4" spans="1:8" x14ac:dyDescent="0.3">
      <c r="A4" s="87" t="s">
        <v>12</v>
      </c>
      <c r="B4" s="88" t="s">
        <v>34</v>
      </c>
      <c r="C4" s="116" t="s">
        <v>39</v>
      </c>
      <c r="D4" s="88" t="s">
        <v>216</v>
      </c>
      <c r="E4" s="88"/>
      <c r="F4" s="124" t="s">
        <v>152</v>
      </c>
      <c r="G4" s="117" t="s">
        <v>138</v>
      </c>
      <c r="H4" s="87" t="s">
        <v>89</v>
      </c>
    </row>
    <row r="5" spans="1:8" x14ac:dyDescent="0.3">
      <c r="A5" s="114"/>
      <c r="B5" s="114"/>
      <c r="C5" s="114"/>
      <c r="D5" s="114"/>
      <c r="E5" s="114"/>
      <c r="F5" s="114"/>
      <c r="G5" s="115"/>
      <c r="H5" s="114"/>
    </row>
    <row r="6" spans="1:8" x14ac:dyDescent="0.3">
      <c r="A6" s="87" t="s">
        <v>42</v>
      </c>
      <c r="B6" s="88" t="s">
        <v>31</v>
      </c>
      <c r="C6" s="116" t="s">
        <v>4</v>
      </c>
      <c r="D6" s="87" t="s">
        <v>30</v>
      </c>
      <c r="E6" s="87" t="s">
        <v>156</v>
      </c>
      <c r="F6" s="124" t="s">
        <v>152</v>
      </c>
      <c r="G6" s="117" t="s">
        <v>138</v>
      </c>
      <c r="H6" s="87" t="s">
        <v>37</v>
      </c>
    </row>
    <row r="7" spans="1:8" x14ac:dyDescent="0.3">
      <c r="A7" s="114"/>
      <c r="B7" s="114"/>
      <c r="C7" s="114"/>
      <c r="D7" s="114"/>
      <c r="E7" s="114"/>
      <c r="F7" s="114"/>
      <c r="G7" s="115"/>
      <c r="H7" s="114"/>
    </row>
    <row r="8" spans="1:8" x14ac:dyDescent="0.3">
      <c r="A8" s="87" t="s">
        <v>42</v>
      </c>
      <c r="B8" s="88" t="s">
        <v>38</v>
      </c>
      <c r="C8" s="116" t="s">
        <v>40</v>
      </c>
      <c r="D8" s="87" t="s">
        <v>389</v>
      </c>
      <c r="E8" s="87" t="s">
        <v>157</v>
      </c>
      <c r="F8" s="124" t="s">
        <v>152</v>
      </c>
      <c r="G8" s="117" t="s">
        <v>138</v>
      </c>
      <c r="H8" s="87" t="s">
        <v>5</v>
      </c>
    </row>
    <row r="9" spans="1:8" x14ac:dyDescent="0.3">
      <c r="A9" s="87"/>
      <c r="B9" s="88"/>
      <c r="C9" s="116"/>
      <c r="D9" s="87"/>
      <c r="E9" s="87"/>
      <c r="F9" s="87"/>
      <c r="G9" s="87"/>
      <c r="H9" s="87"/>
    </row>
    <row r="10" spans="1:8" x14ac:dyDescent="0.3">
      <c r="A10" s="87" t="s">
        <v>13</v>
      </c>
      <c r="B10" s="87" t="s">
        <v>91</v>
      </c>
      <c r="C10" s="116" t="s">
        <v>92</v>
      </c>
      <c r="D10" s="87" t="s">
        <v>146</v>
      </c>
      <c r="E10" s="87" t="s">
        <v>147</v>
      </c>
      <c r="F10" s="124" t="s">
        <v>152</v>
      </c>
      <c r="G10" s="117" t="s">
        <v>149</v>
      </c>
      <c r="H10" s="87" t="s">
        <v>6</v>
      </c>
    </row>
    <row r="11" spans="1:8" hidden="1" x14ac:dyDescent="0.3">
      <c r="A11" s="114"/>
      <c r="B11" s="114"/>
      <c r="C11" s="114"/>
      <c r="D11" s="114"/>
      <c r="E11" s="114"/>
      <c r="F11" s="114"/>
      <c r="G11" s="115"/>
      <c r="H11" s="114"/>
    </row>
    <row r="12" spans="1:8" hidden="1" x14ac:dyDescent="0.3">
      <c r="A12" s="87" t="s">
        <v>13</v>
      </c>
      <c r="B12" s="87" t="s">
        <v>46</v>
      </c>
      <c r="C12" s="116" t="s">
        <v>45</v>
      </c>
      <c r="D12" s="87" t="s">
        <v>99</v>
      </c>
      <c r="E12" s="87" t="s">
        <v>148</v>
      </c>
      <c r="F12" s="124" t="s">
        <v>152</v>
      </c>
      <c r="G12" s="117" t="s">
        <v>149</v>
      </c>
      <c r="H12" s="87" t="s">
        <v>93</v>
      </c>
    </row>
    <row r="13" spans="1:8" x14ac:dyDescent="0.3">
      <c r="A13" s="114"/>
      <c r="B13" s="114"/>
      <c r="C13" s="114"/>
      <c r="D13" s="114"/>
      <c r="E13" s="114"/>
      <c r="F13" s="114"/>
      <c r="G13" s="115"/>
      <c r="H13" s="114"/>
    </row>
    <row r="14" spans="1:8" x14ac:dyDescent="0.3">
      <c r="A14" s="87" t="s">
        <v>13</v>
      </c>
      <c r="B14" s="87" t="s">
        <v>46</v>
      </c>
      <c r="C14" s="116" t="s">
        <v>45</v>
      </c>
      <c r="D14" s="87" t="s">
        <v>99</v>
      </c>
      <c r="E14" s="204" t="s">
        <v>305</v>
      </c>
      <c r="F14" s="124" t="s">
        <v>152</v>
      </c>
      <c r="G14" s="87" t="s">
        <v>334</v>
      </c>
      <c r="H14" t="s">
        <v>306</v>
      </c>
    </row>
    <row r="15" spans="1:8" x14ac:dyDescent="0.3">
      <c r="A15" s="114"/>
      <c r="B15" s="114"/>
      <c r="C15" s="114"/>
      <c r="D15" s="114"/>
      <c r="E15" s="114"/>
      <c r="F15" s="115"/>
      <c r="G15" s="114"/>
    </row>
    <row r="16" spans="1:8" x14ac:dyDescent="0.3">
      <c r="A16" s="122" t="s">
        <v>13</v>
      </c>
      <c r="B16" s="122" t="s">
        <v>32</v>
      </c>
      <c r="C16" s="116" t="s">
        <v>41</v>
      </c>
      <c r="D16" s="123" t="s">
        <v>95</v>
      </c>
      <c r="E16" s="123" t="s">
        <v>219</v>
      </c>
      <c r="F16" s="124" t="s">
        <v>152</v>
      </c>
      <c r="G16" s="117" t="s">
        <v>151</v>
      </c>
      <c r="H16" s="87" t="s">
        <v>89</v>
      </c>
    </row>
    <row r="17" spans="1:9" x14ac:dyDescent="0.3">
      <c r="A17" s="123"/>
      <c r="B17" s="123"/>
      <c r="C17" s="123"/>
      <c r="D17" s="123"/>
      <c r="E17" s="123"/>
      <c r="F17" s="123"/>
      <c r="G17" s="123"/>
      <c r="H17" s="123"/>
    </row>
    <row r="21" spans="1:9" x14ac:dyDescent="0.3">
      <c r="I21" s="1"/>
    </row>
    <row r="22" spans="1:9" x14ac:dyDescent="0.3">
      <c r="I22" s="1"/>
    </row>
    <row r="23" spans="1:9" x14ac:dyDescent="0.3">
      <c r="I23" s="1"/>
    </row>
    <row r="24" spans="1:9" x14ac:dyDescent="0.3">
      <c r="I24" s="1"/>
    </row>
  </sheetData>
  <hyperlinks>
    <hyperlink ref="C2" r:id="rId1" display="https://www.google.com/maps/place/Souhegan+High+School/@42.826047,-71.58097,17z/data=!3m1!4b1!4m5!3m4!1s0x89e3ca0448f53a9b:0xff04bdf107db23d4!8m2!3d42.826047!4d-71.578776?hl=en&amp;authuser=0" xr:uid="{9A02C614-949E-48D3-BAE3-3B449897B22E}"/>
    <hyperlink ref="C4" r:id="rId2" display="https://www.google.com/maps/place/Amherst+Middle+School/@42.8239542,-71.5792248,17z/data=!3m1!4b1!4m2!3m1!1s0x89e3ca014f57bb01:0x30c900ebc9d9b6a5" xr:uid="{84094E85-640E-4C0E-BC7B-CA06F0EF397C}"/>
    <hyperlink ref="C6" r:id="rId3" display="https://www.google.com/maps/place/Captain+Samuel+Douglass+Academy/@42.7058021,-71.6650408,17z/data=!3m1!4b1!4m2!3m1!1s0x89e3c69d0666ec63:0x7dbbe95fd1456d1a" xr:uid="{E0278BE3-4F23-4BD7-BFA5-75D7C8ED7D54}"/>
    <hyperlink ref="C8" r:id="rId4" display="https://www.google.com/maps/dir/42.7057152,-71.6611584/Hollis+Brookline+Middle+School,+Main+Street,+Hollis,+NH/@42.7304603,-71.6455003,14z/data=!3m1!4b1!4m9!4m8!1m1!4e1!1m5!1m1!1s0x89e3c7e6a384c947:0x2d93f8b92282579d!2m2!1d-71.5921457!2d42.7386128" xr:uid="{44ED2049-7A6E-4086-8E68-AA06019022BD}"/>
    <hyperlink ref="C12" r:id="rId5" display="https://nam11.safelinks.protection.outlook.com/?url=https%3A%2F%2Fwww.google.com%2Fmaps%2Fplace%2F80%2BHeron%2BPond%2BRd%2C%2BMilford%2C%2BNH%2B03055%2F%4042.8261161%2C-71.6959482%2C17z%2Fdata%3D!3m1!4b1!4m5!3m4!1s0x89e3ce9700d3d5e1%3A0x766b7c9e783adf59!8m2!3d42.8261161!4d-71.6937542%3Fhl%3Den&amp;data=04%7C01%7Cbrett.kilmer%40citizensbank.com%7Ca18e74fa41884877e3be08d9a7a605c9%7Cc9797bcf80714c759ff05e2c6d7f5d4d%7C0%7C0%7C637725153798868100%7CUnknown%7CTWFpbGZsb3d8eyJWIjoiMC4wLjAwMDAiLCJQIjoiV2luMzIiLCJBTiI6Ik1haWwiLCJXVCI6Mn0%3D%7C3000&amp;sdata=SCeksVxO%2FZ5uxvFMX9ADFVxHhDS7VW1YVDXUD%2F7f9Qg%3D&amp;reserved=0" xr:uid="{CEFEE65F-2A31-4CA4-BE99-EC07D818F459}"/>
    <hyperlink ref="C16" r:id="rId6" display="https://nam11.safelinks.protection.outlook.com/?url=https%3A%2F%2Fwww.google.com%2Fmaps%2Fplace%2FMilford%2BMiddle%2BSchool%2F%4042.8262251%2C-71.659512%2C17z%2Fdata%3D!3m1!4b1!4m5!3m4!1s0x89e3c950ec5a3e01%3A0x26f135acda51d09e!8m2!3d42.8262212!4d-71.6573233&amp;data=04%7C01%7Cbrett.kilmer%40citizensbank.com%7Ca18e74fa41884877e3be08d9a7a605c9%7Cc9797bcf80714c759ff05e2c6d7f5d4d%7C0%7C0%7C637725153798858154%7CUnknown%7CTWFpbGZsb3d8eyJWIjoiMC4wLjAwMDAiLCJQIjoiV2luMzIiLCJBTiI6Ik1haWwiLCJXVCI6Mn0%3D%7C3000&amp;sdata=23VIwkN51JVVk5MYUzleHxzW4uku2kaNGmwc6VzN8f4%3D&amp;reserved=0" xr:uid="{5A94A94E-3F32-46FD-B3B5-7D85D7CD9951}"/>
    <hyperlink ref="C10" r:id="rId7" xr:uid="{FDEE3D3C-C119-4813-9764-3918921F5B92}"/>
    <hyperlink ref="C14" r:id="rId8" display="https://nam11.safelinks.protection.outlook.com/?url=https%3A%2F%2Fwww.google.com%2Fmaps%2Fplace%2F80%2BHeron%2BPond%2BRd%2C%2BMilford%2C%2BNH%2B03055%2F%4042.8261161%2C-71.6959482%2C17z%2Fdata%3D!3m1!4b1!4m5!3m4!1s0x89e3ce9700d3d5e1%3A0x766b7c9e783adf59!8m2!3d42.8261161!4d-71.6937542%3Fhl%3Den&amp;data=04%7C01%7Cbrett.kilmer%40citizensbank.com%7Ca18e74fa41884877e3be08d9a7a605c9%7Cc9797bcf80714c759ff05e2c6d7f5d4d%7C0%7C0%7C637725153798868100%7CUnknown%7CTWFpbGZsb3d8eyJWIjoiMC4wLjAwMDAiLCJQIjoiV2luMzIiLCJBTiI6Ik1haWwiLCJXVCI6Mn0%3D%7C3000&amp;sdata=SCeksVxO%2FZ5uxvFMX9ADFVxHhDS7VW1YVDXUD%2F7f9Qg%3D&amp;reserved=0" xr:uid="{80C0CB9D-B762-4F09-A804-2E39C67CCF27}"/>
  </hyperlinks>
  <pageMargins left="0.7" right="0.7" top="0.75" bottom="0.75" header="0.3" footer="0.3"/>
  <pageSetup orientation="portrait" horizontalDpi="4294967293" verticalDpi="0"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ublished="0"/>
  <dimension ref="A1:S66"/>
  <sheetViews>
    <sheetView topLeftCell="A38" zoomScaleNormal="100" workbookViewId="0">
      <selection activeCell="D36" sqref="D36"/>
    </sheetView>
  </sheetViews>
  <sheetFormatPr defaultColWidth="8.6640625" defaultRowHeight="14.4" x14ac:dyDescent="0.3"/>
  <cols>
    <col min="1" max="1" width="14.6640625" bestFit="1" customWidth="1"/>
    <col min="2" max="2" width="18.33203125" customWidth="1"/>
    <col min="3" max="3" width="36.6640625" customWidth="1"/>
    <col min="4" max="4" width="18.33203125" style="53" customWidth="1"/>
    <col min="8" max="8" width="13" bestFit="1" customWidth="1"/>
    <col min="17" max="17" width="9.5546875" bestFit="1" customWidth="1"/>
  </cols>
  <sheetData>
    <row r="1" spans="1:19" ht="15" customHeight="1" thickBot="1" x14ac:dyDescent="0.35">
      <c r="A1" s="236" t="s">
        <v>20</v>
      </c>
      <c r="B1" s="237"/>
      <c r="C1" s="237"/>
      <c r="D1" s="238"/>
    </row>
    <row r="2" spans="1:19" ht="15" customHeight="1" thickBot="1" x14ac:dyDescent="0.35">
      <c r="A2" s="4" t="s">
        <v>7</v>
      </c>
      <c r="B2" s="4" t="s">
        <v>8</v>
      </c>
      <c r="C2" s="4" t="s">
        <v>9</v>
      </c>
      <c r="D2" s="146" t="s">
        <v>10</v>
      </c>
      <c r="H2" s="194" t="s">
        <v>154</v>
      </c>
      <c r="I2" s="193"/>
      <c r="J2" s="193"/>
      <c r="K2" s="193"/>
      <c r="L2" s="193"/>
      <c r="M2" s="193"/>
      <c r="N2" s="193"/>
      <c r="O2" s="193"/>
    </row>
    <row r="3" spans="1:19" ht="15" customHeight="1" thickBot="1" x14ac:dyDescent="0.35">
      <c r="A3" s="2" t="s">
        <v>23</v>
      </c>
      <c r="B3" s="2" t="s">
        <v>260</v>
      </c>
      <c r="C3" s="3" t="s">
        <v>261</v>
      </c>
      <c r="D3" s="120" t="s">
        <v>274</v>
      </c>
      <c r="H3" s="189" t="s">
        <v>11</v>
      </c>
      <c r="I3" s="189" t="s">
        <v>47</v>
      </c>
      <c r="J3" s="189" t="s">
        <v>48</v>
      </c>
      <c r="K3" s="189" t="s">
        <v>49</v>
      </c>
      <c r="L3" s="189" t="s">
        <v>53</v>
      </c>
      <c r="M3" s="189" t="s">
        <v>50</v>
      </c>
      <c r="N3" s="189" t="s">
        <v>51</v>
      </c>
      <c r="O3" s="189" t="s">
        <v>52</v>
      </c>
      <c r="Q3" s="189" t="s">
        <v>341</v>
      </c>
    </row>
    <row r="4" spans="1:19" ht="15" customHeight="1" thickBot="1" x14ac:dyDescent="0.35">
      <c r="A4" s="2" t="s">
        <v>26</v>
      </c>
      <c r="B4" s="2" t="s">
        <v>262</v>
      </c>
      <c r="C4" s="3" t="s">
        <v>263</v>
      </c>
      <c r="D4" s="120" t="s">
        <v>272</v>
      </c>
      <c r="H4" s="190" t="s">
        <v>12</v>
      </c>
      <c r="I4" s="191">
        <v>5</v>
      </c>
      <c r="J4" s="191">
        <v>3</v>
      </c>
      <c r="K4" s="191">
        <v>5</v>
      </c>
      <c r="L4" s="191">
        <v>2</v>
      </c>
      <c r="M4" s="191">
        <v>2</v>
      </c>
      <c r="N4" s="191">
        <v>0</v>
      </c>
      <c r="O4" s="192">
        <f>SUM(I4:N4)</f>
        <v>17</v>
      </c>
      <c r="Q4" s="7">
        <f>SUM('Regular Season'!C110:C111)</f>
        <v>14</v>
      </c>
    </row>
    <row r="5" spans="1:19" ht="15" customHeight="1" thickBot="1" x14ac:dyDescent="0.35">
      <c r="A5" s="2" t="s">
        <v>24</v>
      </c>
      <c r="B5" s="2" t="s">
        <v>264</v>
      </c>
      <c r="C5" s="3" t="s">
        <v>265</v>
      </c>
      <c r="D5" s="120" t="s">
        <v>273</v>
      </c>
      <c r="H5" s="190" t="s">
        <v>15</v>
      </c>
      <c r="I5" s="190">
        <v>4</v>
      </c>
      <c r="J5" s="190">
        <v>2</v>
      </c>
      <c r="K5" s="190">
        <v>3</v>
      </c>
      <c r="L5" s="191">
        <v>3</v>
      </c>
      <c r="M5" s="190">
        <v>3</v>
      </c>
      <c r="N5" s="190">
        <v>0</v>
      </c>
      <c r="O5" s="192">
        <f t="shared" ref="O5:O6" si="0">SUM(I5:N5)</f>
        <v>15</v>
      </c>
      <c r="Q5" s="7">
        <f>SUM('Regular Season'!C112,'Regular Season'!C114)</f>
        <v>10</v>
      </c>
    </row>
    <row r="6" spans="1:19" ht="15" customHeight="1" thickBot="1" x14ac:dyDescent="0.35">
      <c r="A6" s="2" t="s">
        <v>86</v>
      </c>
      <c r="B6" s="2" t="s">
        <v>266</v>
      </c>
      <c r="C6" s="3" t="s">
        <v>267</v>
      </c>
      <c r="D6" s="120" t="s">
        <v>268</v>
      </c>
      <c r="H6" s="190" t="s">
        <v>13</v>
      </c>
      <c r="I6" s="191">
        <v>5</v>
      </c>
      <c r="J6" s="191">
        <v>2</v>
      </c>
      <c r="K6" s="191">
        <v>3</v>
      </c>
      <c r="L6" s="191">
        <v>2</v>
      </c>
      <c r="M6" s="191">
        <v>4</v>
      </c>
      <c r="N6" s="191">
        <v>0</v>
      </c>
      <c r="O6" s="192">
        <f t="shared" si="0"/>
        <v>16</v>
      </c>
      <c r="Q6" s="7">
        <f>SUM('Regular Season'!C115,'Regular Season'!C117)</f>
        <v>13</v>
      </c>
    </row>
    <row r="7" spans="1:19" ht="15" customHeight="1" thickBot="1" x14ac:dyDescent="0.35">
      <c r="A7" s="2" t="s">
        <v>87</v>
      </c>
      <c r="B7" s="2" t="s">
        <v>269</v>
      </c>
      <c r="C7" s="3" t="s">
        <v>270</v>
      </c>
      <c r="D7" s="120" t="s">
        <v>271</v>
      </c>
      <c r="H7" s="189" t="s">
        <v>52</v>
      </c>
      <c r="I7" s="192">
        <f>SUM(I4:I6)</f>
        <v>14</v>
      </c>
      <c r="J7" s="192">
        <f t="shared" ref="J7:N7" si="1">SUM(J4:J6)</f>
        <v>7</v>
      </c>
      <c r="K7" s="192">
        <f t="shared" si="1"/>
        <v>11</v>
      </c>
      <c r="L7" s="192">
        <f t="shared" si="1"/>
        <v>7</v>
      </c>
      <c r="M7" s="192">
        <f t="shared" si="1"/>
        <v>9</v>
      </c>
      <c r="N7" s="192">
        <f t="shared" si="1"/>
        <v>0</v>
      </c>
      <c r="O7" s="192">
        <f>SUM(I7:N7)</f>
        <v>48</v>
      </c>
      <c r="Q7" s="8">
        <f>SUM(Q4:Q6)</f>
        <v>37</v>
      </c>
    </row>
    <row r="8" spans="1:19" ht="15" customHeight="1" thickBot="1" x14ac:dyDescent="0.35">
      <c r="A8" s="2" t="s">
        <v>25</v>
      </c>
      <c r="B8" s="2" t="s">
        <v>175</v>
      </c>
      <c r="C8" s="3" t="s">
        <v>187</v>
      </c>
      <c r="D8" s="147" t="s">
        <v>195</v>
      </c>
      <c r="H8" s="205"/>
      <c r="I8" s="206"/>
      <c r="J8" s="206"/>
      <c r="K8" s="206"/>
      <c r="L8" s="206"/>
      <c r="M8" s="206"/>
      <c r="N8" s="206"/>
      <c r="O8" s="207"/>
      <c r="Q8" s="14"/>
    </row>
    <row r="9" spans="1:19" ht="15" customHeight="1" thickBot="1" x14ac:dyDescent="0.35">
      <c r="A9" s="2" t="s">
        <v>22</v>
      </c>
      <c r="B9" s="2" t="s">
        <v>176</v>
      </c>
      <c r="C9" s="3" t="s">
        <v>188</v>
      </c>
      <c r="D9" s="147" t="s">
        <v>196</v>
      </c>
    </row>
    <row r="10" spans="1:19" ht="15" customHeight="1" thickBot="1" x14ac:dyDescent="0.35">
      <c r="A10" s="2" t="s">
        <v>17</v>
      </c>
      <c r="B10" s="2" t="s">
        <v>177</v>
      </c>
      <c r="C10" s="3" t="s">
        <v>189</v>
      </c>
      <c r="D10" s="147" t="s">
        <v>197</v>
      </c>
    </row>
    <row r="11" spans="1:19" ht="15" customHeight="1" thickBot="1" x14ac:dyDescent="0.35">
      <c r="A11" s="2" t="s">
        <v>100</v>
      </c>
      <c r="B11" s="2" t="s">
        <v>178</v>
      </c>
      <c r="C11" s="3" t="s">
        <v>190</v>
      </c>
      <c r="D11" s="147" t="s">
        <v>198</v>
      </c>
      <c r="H11" s="24" t="s">
        <v>97</v>
      </c>
    </row>
    <row r="12" spans="1:19" ht="15" customHeight="1" thickBot="1" x14ac:dyDescent="0.35">
      <c r="A12" s="2" t="s">
        <v>54</v>
      </c>
      <c r="B12" s="2" t="s">
        <v>432</v>
      </c>
      <c r="C12" s="6" t="s">
        <v>437</v>
      </c>
      <c r="D12" s="148">
        <v>6033252860</v>
      </c>
      <c r="H12" s="8" t="s">
        <v>11</v>
      </c>
      <c r="I12" s="8" t="s">
        <v>47</v>
      </c>
      <c r="J12" s="8" t="s">
        <v>48</v>
      </c>
      <c r="K12" s="8" t="s">
        <v>49</v>
      </c>
      <c r="L12" s="8" t="s">
        <v>53</v>
      </c>
      <c r="M12" s="8" t="s">
        <v>50</v>
      </c>
      <c r="N12" s="8" t="s">
        <v>51</v>
      </c>
      <c r="O12" s="8" t="s">
        <v>52</v>
      </c>
      <c r="P12" s="13"/>
      <c r="Q12" s="13"/>
      <c r="R12" s="13"/>
      <c r="S12" s="13"/>
    </row>
    <row r="13" spans="1:19" ht="15" customHeight="1" thickBot="1" x14ac:dyDescent="0.35">
      <c r="A13" s="2" t="s">
        <v>55</v>
      </c>
      <c r="B13" s="2" t="s">
        <v>433</v>
      </c>
      <c r="C13" s="6" t="s">
        <v>438</v>
      </c>
      <c r="D13" s="148">
        <v>6039665251</v>
      </c>
      <c r="H13" s="7" t="s">
        <v>12</v>
      </c>
      <c r="I13" s="9">
        <v>6</v>
      </c>
      <c r="J13" s="9">
        <v>3</v>
      </c>
      <c r="K13" s="9">
        <v>4</v>
      </c>
      <c r="L13" s="9">
        <v>2</v>
      </c>
      <c r="M13" s="9">
        <v>3</v>
      </c>
      <c r="N13" s="9">
        <v>0</v>
      </c>
      <c r="O13" s="11">
        <f t="shared" ref="O13:O20" si="2">SUM(I13:N13)</f>
        <v>18</v>
      </c>
      <c r="P13" s="13"/>
      <c r="Q13" s="13"/>
      <c r="R13" s="13"/>
      <c r="S13" s="13"/>
    </row>
    <row r="14" spans="1:19" ht="15" customHeight="1" thickBot="1" x14ac:dyDescent="0.35">
      <c r="A14" s="2" t="s">
        <v>56</v>
      </c>
      <c r="B14" s="2" t="s">
        <v>434</v>
      </c>
      <c r="C14" s="6" t="s">
        <v>444</v>
      </c>
      <c r="D14" s="148" t="s">
        <v>448</v>
      </c>
      <c r="H14" s="7" t="s">
        <v>15</v>
      </c>
      <c r="I14" s="9">
        <v>4</v>
      </c>
      <c r="J14" s="9">
        <v>3</v>
      </c>
      <c r="K14" s="9">
        <v>3</v>
      </c>
      <c r="L14" s="9">
        <v>1</v>
      </c>
      <c r="M14" s="9">
        <v>3</v>
      </c>
      <c r="N14" s="9">
        <v>0</v>
      </c>
      <c r="O14" s="11">
        <f t="shared" si="2"/>
        <v>14</v>
      </c>
      <c r="P14" s="13"/>
      <c r="Q14" s="13"/>
      <c r="R14" s="13"/>
      <c r="S14" s="13"/>
    </row>
    <row r="15" spans="1:19" ht="15" customHeight="1" thickBot="1" x14ac:dyDescent="0.35">
      <c r="A15" s="2" t="s">
        <v>57</v>
      </c>
      <c r="B15" s="2" t="s">
        <v>435</v>
      </c>
      <c r="C15" s="6" t="s">
        <v>445</v>
      </c>
      <c r="D15" s="148" t="s">
        <v>449</v>
      </c>
      <c r="H15" s="7" t="s">
        <v>13</v>
      </c>
      <c r="I15" s="9">
        <v>4</v>
      </c>
      <c r="J15" s="10">
        <v>3</v>
      </c>
      <c r="K15" s="10">
        <v>4</v>
      </c>
      <c r="L15" s="10">
        <v>2</v>
      </c>
      <c r="M15" s="9">
        <v>4</v>
      </c>
      <c r="N15" s="10">
        <v>0</v>
      </c>
      <c r="O15" s="11">
        <f t="shared" si="2"/>
        <v>17</v>
      </c>
      <c r="P15" s="13"/>
      <c r="Q15" s="13"/>
      <c r="R15" s="13"/>
      <c r="S15" s="13"/>
    </row>
    <row r="16" spans="1:19" ht="15" customHeight="1" thickBot="1" x14ac:dyDescent="0.35">
      <c r="A16" s="2" t="s">
        <v>168</v>
      </c>
      <c r="B16" s="2" t="s">
        <v>436</v>
      </c>
      <c r="C16" s="6" t="s">
        <v>439</v>
      </c>
      <c r="D16" s="148" t="s">
        <v>450</v>
      </c>
      <c r="H16" s="7" t="s">
        <v>27</v>
      </c>
      <c r="I16" s="10">
        <v>4</v>
      </c>
      <c r="J16" s="10">
        <v>2</v>
      </c>
      <c r="K16" s="10">
        <v>2</v>
      </c>
      <c r="L16" s="10">
        <v>2</v>
      </c>
      <c r="M16" s="10">
        <v>2</v>
      </c>
      <c r="N16" s="10">
        <v>0</v>
      </c>
      <c r="O16" s="11">
        <f t="shared" si="2"/>
        <v>12</v>
      </c>
      <c r="P16" s="13"/>
      <c r="Q16" s="13"/>
      <c r="R16" s="13"/>
      <c r="S16" s="13"/>
    </row>
    <row r="17" spans="1:15" ht="15" customHeight="1" thickBot="1" x14ac:dyDescent="0.35">
      <c r="A17" s="251" t="s">
        <v>19</v>
      </c>
      <c r="B17" s="252"/>
      <c r="C17" s="252"/>
      <c r="D17" s="253"/>
      <c r="H17" s="7" t="s">
        <v>96</v>
      </c>
      <c r="I17" s="121">
        <v>2</v>
      </c>
      <c r="J17" s="121">
        <v>1</v>
      </c>
      <c r="K17" s="121">
        <v>2</v>
      </c>
      <c r="L17" s="121">
        <v>0</v>
      </c>
      <c r="M17" s="121">
        <v>0</v>
      </c>
      <c r="N17" s="121">
        <v>0</v>
      </c>
      <c r="O17" s="11">
        <f t="shared" si="2"/>
        <v>5</v>
      </c>
    </row>
    <row r="18" spans="1:15" ht="15" customHeight="1" thickBot="1" x14ac:dyDescent="0.35">
      <c r="A18" s="4" t="s">
        <v>7</v>
      </c>
      <c r="B18" s="4" t="s">
        <v>8</v>
      </c>
      <c r="C18" s="4" t="s">
        <v>9</v>
      </c>
      <c r="D18" s="146" t="s">
        <v>10</v>
      </c>
      <c r="H18" s="7" t="s">
        <v>35</v>
      </c>
      <c r="I18" s="82">
        <v>1</v>
      </c>
      <c r="J18" s="82">
        <v>1</v>
      </c>
      <c r="K18" s="82">
        <v>1</v>
      </c>
      <c r="L18" s="82">
        <v>1</v>
      </c>
      <c r="M18" s="82">
        <v>0</v>
      </c>
      <c r="N18" s="82">
        <v>0</v>
      </c>
      <c r="O18" s="11">
        <f t="shared" si="2"/>
        <v>4</v>
      </c>
    </row>
    <row r="19" spans="1:15" ht="15" customHeight="1" thickBot="1" x14ac:dyDescent="0.35">
      <c r="A19" s="2" t="s">
        <v>23</v>
      </c>
      <c r="B19" s="2" t="s">
        <v>275</v>
      </c>
      <c r="C19" s="6" t="s">
        <v>276</v>
      </c>
      <c r="D19" s="147" t="s">
        <v>283</v>
      </c>
      <c r="H19" s="7" t="s">
        <v>14</v>
      </c>
      <c r="I19" s="9">
        <v>2</v>
      </c>
      <c r="J19" s="9">
        <v>2</v>
      </c>
      <c r="K19" s="9">
        <v>2</v>
      </c>
      <c r="L19" s="9">
        <v>1</v>
      </c>
      <c r="M19" s="9">
        <v>0</v>
      </c>
      <c r="N19" s="9">
        <v>0</v>
      </c>
      <c r="O19" s="11">
        <f t="shared" si="2"/>
        <v>7</v>
      </c>
    </row>
    <row r="20" spans="1:15" ht="15" customHeight="1" thickBot="1" x14ac:dyDescent="0.35">
      <c r="A20" s="2" t="s">
        <v>26</v>
      </c>
      <c r="B20" s="2" t="s">
        <v>277</v>
      </c>
      <c r="C20" s="6" t="s">
        <v>278</v>
      </c>
      <c r="D20" s="147" t="s">
        <v>279</v>
      </c>
      <c r="H20" s="8" t="s">
        <v>52</v>
      </c>
      <c r="I20" s="40">
        <f t="shared" ref="I20:N20" si="3">SUM(I13:I19)</f>
        <v>23</v>
      </c>
      <c r="J20" s="40">
        <f t="shared" si="3"/>
        <v>15</v>
      </c>
      <c r="K20" s="40">
        <f t="shared" si="3"/>
        <v>18</v>
      </c>
      <c r="L20" s="40">
        <f t="shared" si="3"/>
        <v>9</v>
      </c>
      <c r="M20" s="40">
        <f t="shared" si="3"/>
        <v>12</v>
      </c>
      <c r="N20" s="40">
        <f t="shared" si="3"/>
        <v>0</v>
      </c>
      <c r="O20" s="12">
        <f t="shared" si="2"/>
        <v>77</v>
      </c>
    </row>
    <row r="21" spans="1:15" ht="15" customHeight="1" thickBot="1" x14ac:dyDescent="0.35">
      <c r="A21" s="2" t="s">
        <v>24</v>
      </c>
      <c r="B21" s="2" t="s">
        <v>280</v>
      </c>
      <c r="C21" s="6" t="s">
        <v>281</v>
      </c>
      <c r="D21" s="147" t="s">
        <v>282</v>
      </c>
    </row>
    <row r="22" spans="1:15" ht="15" customHeight="1" thickBot="1" x14ac:dyDescent="0.35">
      <c r="A22" s="2" t="s">
        <v>25</v>
      </c>
      <c r="B22" s="2" t="s">
        <v>179</v>
      </c>
      <c r="C22" s="3" t="s">
        <v>186</v>
      </c>
      <c r="D22" s="147" t="s">
        <v>199</v>
      </c>
    </row>
    <row r="23" spans="1:15" ht="15" customHeight="1" thickBot="1" x14ac:dyDescent="0.35">
      <c r="A23" s="2" t="s">
        <v>22</v>
      </c>
      <c r="B23" s="2" t="s">
        <v>165</v>
      </c>
      <c r="C23" s="3" t="s">
        <v>166</v>
      </c>
      <c r="D23" s="147" t="s">
        <v>167</v>
      </c>
    </row>
    <row r="24" spans="1:15" ht="15" customHeight="1" thickBot="1" x14ac:dyDescent="0.35">
      <c r="A24" s="2" t="s">
        <v>54</v>
      </c>
      <c r="B24" s="2" t="s">
        <v>430</v>
      </c>
      <c r="C24" s="6" t="s">
        <v>440</v>
      </c>
      <c r="D24" s="148">
        <v>9783408577</v>
      </c>
    </row>
    <row r="25" spans="1:15" ht="15" customHeight="1" thickBot="1" x14ac:dyDescent="0.35">
      <c r="A25" s="2" t="s">
        <v>55</v>
      </c>
      <c r="B25" s="2" t="s">
        <v>431</v>
      </c>
      <c r="C25" s="6" t="s">
        <v>441</v>
      </c>
      <c r="D25" s="148">
        <v>6033204344</v>
      </c>
    </row>
    <row r="26" spans="1:15" ht="15" customHeight="1" thickBot="1" x14ac:dyDescent="0.35">
      <c r="A26" s="248" t="s">
        <v>18</v>
      </c>
      <c r="B26" s="249"/>
      <c r="C26" s="249"/>
      <c r="D26" s="250"/>
    </row>
    <row r="27" spans="1:15" ht="15" customHeight="1" thickBot="1" x14ac:dyDescent="0.35">
      <c r="A27" s="4" t="s">
        <v>7</v>
      </c>
      <c r="B27" s="4" t="s">
        <v>8</v>
      </c>
      <c r="C27" s="4" t="s">
        <v>9</v>
      </c>
      <c r="D27" s="146" t="s">
        <v>10</v>
      </c>
    </row>
    <row r="28" spans="1:15" ht="15" customHeight="1" thickBot="1" x14ac:dyDescent="0.35">
      <c r="A28" s="2" t="s">
        <v>23</v>
      </c>
      <c r="B28" s="2" t="s">
        <v>284</v>
      </c>
      <c r="C28" s="3" t="s">
        <v>285</v>
      </c>
      <c r="D28" s="120" t="s">
        <v>294</v>
      </c>
    </row>
    <row r="29" spans="1:15" ht="15" customHeight="1" thickBot="1" x14ac:dyDescent="0.35">
      <c r="A29" s="2" t="s">
        <v>26</v>
      </c>
      <c r="B29" s="2" t="s">
        <v>286</v>
      </c>
      <c r="C29" s="3" t="s">
        <v>287</v>
      </c>
      <c r="D29" s="120" t="s">
        <v>295</v>
      </c>
    </row>
    <row r="30" spans="1:15" ht="15" customHeight="1" thickBot="1" x14ac:dyDescent="0.35">
      <c r="A30" s="2" t="s">
        <v>24</v>
      </c>
      <c r="B30" s="2" t="s">
        <v>288</v>
      </c>
      <c r="C30" s="3" t="s">
        <v>289</v>
      </c>
      <c r="D30" s="120" t="s">
        <v>296</v>
      </c>
    </row>
    <row r="31" spans="1:15" ht="15" customHeight="1" thickBot="1" x14ac:dyDescent="0.35">
      <c r="A31" s="2" t="s">
        <v>86</v>
      </c>
      <c r="B31" s="2" t="s">
        <v>290</v>
      </c>
      <c r="C31" s="3" t="s">
        <v>291</v>
      </c>
      <c r="D31" s="147" t="s">
        <v>297</v>
      </c>
    </row>
    <row r="32" spans="1:15" ht="15" customHeight="1" thickBot="1" x14ac:dyDescent="0.35">
      <c r="A32" s="2" t="s">
        <v>87</v>
      </c>
      <c r="B32" s="2" t="s">
        <v>292</v>
      </c>
      <c r="C32" s="3" t="s">
        <v>293</v>
      </c>
      <c r="D32" s="147" t="s">
        <v>298</v>
      </c>
    </row>
    <row r="33" spans="1:4" ht="15" customHeight="1" thickBot="1" x14ac:dyDescent="0.35">
      <c r="A33" s="2" t="s">
        <v>25</v>
      </c>
      <c r="B33" s="2" t="s">
        <v>160</v>
      </c>
      <c r="C33" s="3" t="s">
        <v>158</v>
      </c>
      <c r="D33" s="147" t="s">
        <v>159</v>
      </c>
    </row>
    <row r="34" spans="1:4" ht="15" customHeight="1" thickBot="1" x14ac:dyDescent="0.35">
      <c r="A34" s="2" t="s">
        <v>22</v>
      </c>
      <c r="B34" s="2" t="s">
        <v>162</v>
      </c>
      <c r="C34" s="3" t="s">
        <v>163</v>
      </c>
      <c r="D34" s="147" t="s">
        <v>164</v>
      </c>
    </row>
    <row r="35" spans="1:4" ht="15" customHeight="1" thickBot="1" x14ac:dyDescent="0.35">
      <c r="A35" s="2" t="s">
        <v>17</v>
      </c>
      <c r="B35" s="2" t="s">
        <v>165</v>
      </c>
      <c r="C35" s="3" t="s">
        <v>166</v>
      </c>
      <c r="D35" s="147" t="s">
        <v>167</v>
      </c>
    </row>
    <row r="36" spans="1:4" ht="15" customHeight="1" thickBot="1" x14ac:dyDescent="0.35">
      <c r="A36" s="2" t="s">
        <v>54</v>
      </c>
      <c r="B36" s="2" t="s">
        <v>428</v>
      </c>
      <c r="C36" s="6" t="s">
        <v>446</v>
      </c>
      <c r="D36" s="148">
        <v>6033203504</v>
      </c>
    </row>
    <row r="37" spans="1:4" ht="15" customHeight="1" thickBot="1" x14ac:dyDescent="0.35">
      <c r="A37" s="2" t="s">
        <v>55</v>
      </c>
      <c r="B37" s="2" t="s">
        <v>429</v>
      </c>
      <c r="C37" s="6" t="s">
        <v>442</v>
      </c>
      <c r="D37" s="148">
        <v>6038017032</v>
      </c>
    </row>
    <row r="38" spans="1:4" ht="15" customHeight="1" thickBot="1" x14ac:dyDescent="0.35">
      <c r="A38" s="2" t="s">
        <v>56</v>
      </c>
      <c r="B38" s="2" t="s">
        <v>420</v>
      </c>
      <c r="C38" s="3" t="s">
        <v>424</v>
      </c>
      <c r="D38" s="147" t="s">
        <v>451</v>
      </c>
    </row>
    <row r="39" spans="1:4" ht="15" customHeight="1" thickBot="1" x14ac:dyDescent="0.35">
      <c r="A39" s="245" t="s">
        <v>16</v>
      </c>
      <c r="B39" s="246"/>
      <c r="C39" s="246"/>
      <c r="D39" s="247"/>
    </row>
    <row r="40" spans="1:4" ht="15" customHeight="1" thickBot="1" x14ac:dyDescent="0.35">
      <c r="A40" s="4" t="s">
        <v>7</v>
      </c>
      <c r="B40" s="4" t="s">
        <v>8</v>
      </c>
      <c r="C40" s="4" t="s">
        <v>9</v>
      </c>
      <c r="D40" s="146" t="s">
        <v>10</v>
      </c>
    </row>
    <row r="41" spans="1:4" ht="15" customHeight="1" thickBot="1" x14ac:dyDescent="0.35">
      <c r="A41" s="2" t="s">
        <v>23</v>
      </c>
      <c r="B41" s="2" t="s">
        <v>299</v>
      </c>
      <c r="C41" s="3" t="s">
        <v>300</v>
      </c>
      <c r="D41" s="147" t="s">
        <v>301</v>
      </c>
    </row>
    <row r="42" spans="1:4" ht="15" customHeight="1" thickBot="1" x14ac:dyDescent="0.35">
      <c r="A42" s="2" t="s">
        <v>26</v>
      </c>
      <c r="B42" s="2" t="s">
        <v>280</v>
      </c>
      <c r="C42" s="3" t="s">
        <v>281</v>
      </c>
      <c r="D42" s="147" t="s">
        <v>282</v>
      </c>
    </row>
    <row r="43" spans="1:4" ht="15" customHeight="1" thickBot="1" x14ac:dyDescent="0.35">
      <c r="A43" s="2" t="s">
        <v>25</v>
      </c>
      <c r="B43" s="2" t="s">
        <v>180</v>
      </c>
      <c r="C43" s="3" t="s">
        <v>182</v>
      </c>
      <c r="D43" s="147" t="s">
        <v>200</v>
      </c>
    </row>
    <row r="44" spans="1:4" ht="15" customHeight="1" thickBot="1" x14ac:dyDescent="0.35">
      <c r="A44" s="2" t="s">
        <v>22</v>
      </c>
      <c r="B44" s="2" t="s">
        <v>181</v>
      </c>
      <c r="C44" s="3" t="s">
        <v>183</v>
      </c>
      <c r="D44" s="147" t="s">
        <v>201</v>
      </c>
    </row>
    <row r="45" spans="1:4" ht="15" customHeight="1" thickBot="1" x14ac:dyDescent="0.35">
      <c r="A45" s="2" t="s">
        <v>17</v>
      </c>
      <c r="B45" s="2" t="s">
        <v>101</v>
      </c>
      <c r="C45" s="6" t="s">
        <v>105</v>
      </c>
      <c r="D45" s="147" t="s">
        <v>161</v>
      </c>
    </row>
    <row r="46" spans="1:4" ht="15" customHeight="1" thickBot="1" x14ac:dyDescent="0.35">
      <c r="A46" s="2" t="s">
        <v>54</v>
      </c>
      <c r="B46" s="2" t="s">
        <v>426</v>
      </c>
      <c r="C46" s="3" t="s">
        <v>443</v>
      </c>
      <c r="D46" s="148">
        <v>6032099535</v>
      </c>
    </row>
    <row r="47" spans="1:4" ht="15" customHeight="1" thickBot="1" x14ac:dyDescent="0.35">
      <c r="A47" s="2" t="s">
        <v>55</v>
      </c>
      <c r="B47" s="2" t="s">
        <v>427</v>
      </c>
      <c r="C47" s="6" t="s">
        <v>447</v>
      </c>
      <c r="D47" s="148">
        <v>6038019992</v>
      </c>
    </row>
    <row r="48" spans="1:4" ht="15" thickBot="1" x14ac:dyDescent="0.35">
      <c r="A48" s="242" t="s">
        <v>1</v>
      </c>
      <c r="B48" s="243"/>
      <c r="C48" s="243"/>
      <c r="D48" s="244"/>
    </row>
    <row r="49" spans="1:4" ht="15" thickBot="1" x14ac:dyDescent="0.35">
      <c r="A49" s="4" t="s">
        <v>7</v>
      </c>
      <c r="B49" s="4" t="s">
        <v>8</v>
      </c>
      <c r="C49" s="4" t="s">
        <v>9</v>
      </c>
      <c r="D49" s="146" t="s">
        <v>10</v>
      </c>
    </row>
    <row r="50" spans="1:4" ht="15" thickBot="1" x14ac:dyDescent="0.35">
      <c r="A50" s="2" t="s">
        <v>23</v>
      </c>
      <c r="B50" s="2" t="s">
        <v>302</v>
      </c>
      <c r="C50" s="3" t="s">
        <v>303</v>
      </c>
      <c r="D50" s="120" t="s">
        <v>304</v>
      </c>
    </row>
    <row r="51" spans="1:4" ht="15" thickBot="1" x14ac:dyDescent="0.35">
      <c r="A51" s="2" t="s">
        <v>26</v>
      </c>
      <c r="B51" s="2" t="s">
        <v>292</v>
      </c>
      <c r="C51" s="3" t="s">
        <v>293</v>
      </c>
      <c r="D51" s="120" t="s">
        <v>298</v>
      </c>
    </row>
    <row r="52" spans="1:4" ht="15" thickBot="1" x14ac:dyDescent="0.35">
      <c r="A52" s="2" t="s">
        <v>25</v>
      </c>
      <c r="B52" s="2" t="s">
        <v>184</v>
      </c>
      <c r="C52" s="3" t="s">
        <v>185</v>
      </c>
      <c r="D52" s="147" t="s">
        <v>202</v>
      </c>
    </row>
    <row r="53" spans="1:4" ht="15" thickBot="1" x14ac:dyDescent="0.35">
      <c r="A53" s="2" t="s">
        <v>22</v>
      </c>
      <c r="B53" s="2" t="s">
        <v>230</v>
      </c>
      <c r="C53" s="3" t="s">
        <v>231</v>
      </c>
      <c r="D53" s="147" t="s">
        <v>232</v>
      </c>
    </row>
    <row r="54" spans="1:4" ht="15" thickBot="1" x14ac:dyDescent="0.35">
      <c r="A54" s="2" t="s">
        <v>17</v>
      </c>
      <c r="B54" s="2" t="s">
        <v>102</v>
      </c>
      <c r="C54" s="3" t="s">
        <v>104</v>
      </c>
      <c r="D54" s="147" t="s">
        <v>103</v>
      </c>
    </row>
    <row r="55" spans="1:4" ht="15" thickBot="1" x14ac:dyDescent="0.35">
      <c r="A55" s="2" t="s">
        <v>54</v>
      </c>
      <c r="B55" s="2" t="s">
        <v>418</v>
      </c>
      <c r="C55" s="6" t="s">
        <v>422</v>
      </c>
      <c r="D55" s="148" t="s">
        <v>452</v>
      </c>
    </row>
    <row r="56" spans="1:4" ht="15" thickBot="1" x14ac:dyDescent="0.35">
      <c r="A56" s="2" t="s">
        <v>55</v>
      </c>
      <c r="B56" s="2" t="s">
        <v>419</v>
      </c>
      <c r="C56" s="3" t="s">
        <v>423</v>
      </c>
      <c r="D56" s="148" t="s">
        <v>453</v>
      </c>
    </row>
    <row r="57" spans="1:4" ht="15" thickBot="1" x14ac:dyDescent="0.35">
      <c r="A57" s="2" t="s">
        <v>56</v>
      </c>
      <c r="B57" s="2" t="s">
        <v>420</v>
      </c>
      <c r="C57" s="3" t="s">
        <v>424</v>
      </c>
      <c r="D57" s="147" t="s">
        <v>451</v>
      </c>
    </row>
    <row r="58" spans="1:4" ht="15" thickBot="1" x14ac:dyDescent="0.35">
      <c r="A58" s="2" t="s">
        <v>57</v>
      </c>
      <c r="B58" s="2" t="s">
        <v>421</v>
      </c>
      <c r="C58" s="3" t="s">
        <v>425</v>
      </c>
      <c r="D58" s="147" t="s">
        <v>454</v>
      </c>
    </row>
    <row r="59" spans="1:4" ht="15" hidden="1" thickBot="1" x14ac:dyDescent="0.35">
      <c r="A59" s="254" t="s">
        <v>88</v>
      </c>
      <c r="B59" s="255"/>
      <c r="C59" s="255"/>
      <c r="D59" s="256"/>
    </row>
    <row r="60" spans="1:4" ht="15" hidden="1" thickBot="1" x14ac:dyDescent="0.35">
      <c r="A60" s="4" t="s">
        <v>7</v>
      </c>
      <c r="B60" s="4" t="s">
        <v>8</v>
      </c>
      <c r="C60" s="4" t="s">
        <v>9</v>
      </c>
      <c r="D60" s="146" t="s">
        <v>10</v>
      </c>
    </row>
    <row r="61" spans="1:4" ht="15" hidden="1" thickBot="1" x14ac:dyDescent="0.35">
      <c r="A61" s="125"/>
      <c r="B61" s="126"/>
      <c r="C61" s="126"/>
    </row>
    <row r="62" spans="1:4" ht="15" thickBot="1" x14ac:dyDescent="0.35">
      <c r="A62" s="239" t="s">
        <v>21</v>
      </c>
      <c r="B62" s="240"/>
      <c r="C62" s="240"/>
      <c r="D62" s="241"/>
    </row>
    <row r="63" spans="1:4" ht="15" thickBot="1" x14ac:dyDescent="0.35">
      <c r="A63" s="4" t="s">
        <v>11</v>
      </c>
      <c r="B63" s="4" t="s">
        <v>8</v>
      </c>
      <c r="C63" s="4" t="s">
        <v>9</v>
      </c>
      <c r="D63" s="146" t="s">
        <v>10</v>
      </c>
    </row>
    <row r="64" spans="1:4" ht="15" thickBot="1" x14ac:dyDescent="0.35">
      <c r="A64" s="2" t="s">
        <v>12</v>
      </c>
      <c r="B64" s="2" t="s">
        <v>169</v>
      </c>
      <c r="C64" s="3" t="s">
        <v>170</v>
      </c>
      <c r="D64" s="147" t="s">
        <v>455</v>
      </c>
    </row>
    <row r="65" spans="1:4" ht="15" thickBot="1" x14ac:dyDescent="0.35">
      <c r="A65" s="2" t="s">
        <v>42</v>
      </c>
      <c r="B65" s="2" t="s">
        <v>173</v>
      </c>
      <c r="C65" s="3" t="s">
        <v>171</v>
      </c>
      <c r="D65" s="147" t="s">
        <v>172</v>
      </c>
    </row>
    <row r="66" spans="1:4" ht="15" thickBot="1" x14ac:dyDescent="0.35">
      <c r="A66" s="2" t="s">
        <v>13</v>
      </c>
      <c r="B66" s="2" t="s">
        <v>43</v>
      </c>
      <c r="C66" s="3" t="s">
        <v>44</v>
      </c>
      <c r="D66" s="147" t="s">
        <v>174</v>
      </c>
    </row>
  </sheetData>
  <mergeCells count="7">
    <mergeCell ref="A1:D1"/>
    <mergeCell ref="A62:D62"/>
    <mergeCell ref="A48:D48"/>
    <mergeCell ref="A39:D39"/>
    <mergeCell ref="A26:D26"/>
    <mergeCell ref="A17:D17"/>
    <mergeCell ref="A59:D59"/>
  </mergeCells>
  <phoneticPr fontId="4" type="noConversion"/>
  <hyperlinks>
    <hyperlink ref="C66" r:id="rId1" xr:uid="{1DBF92AE-07DF-4BEE-8133-82B1EE0D7375}"/>
    <hyperlink ref="C54" r:id="rId2" xr:uid="{D10A5CB5-05BC-400E-9425-6412F6FDF019}"/>
    <hyperlink ref="C33" r:id="rId3" xr:uid="{F993367C-C064-4E1E-A606-DA00603302DA}"/>
    <hyperlink ref="C45" r:id="rId4" xr:uid="{2C8751EE-C980-4788-845F-5433901907C5}"/>
    <hyperlink ref="C34" r:id="rId5" xr:uid="{8AA1F94C-84BF-4DBA-9B8D-CBCD26293112}"/>
    <hyperlink ref="C23" r:id="rId6" xr:uid="{2E46798F-F594-4742-97E6-B68FE91CEC0B}"/>
    <hyperlink ref="C35" r:id="rId7" xr:uid="{F6EF7792-5B34-42B3-8B03-F91C83D77072}"/>
    <hyperlink ref="C64" r:id="rId8" xr:uid="{1D899D2C-C805-4134-8A65-9B6BDDC25C48}"/>
    <hyperlink ref="C65" r:id="rId9" xr:uid="{873EC7B2-CF20-4504-B866-C543324CB15C}"/>
    <hyperlink ref="C43" r:id="rId10" xr:uid="{A0AD5AA9-E35D-4CE7-8BB2-EEFA437BA28E}"/>
    <hyperlink ref="C44" r:id="rId11" xr:uid="{E81FB0DF-3A1B-4A18-85E2-62CD6CD6961A}"/>
    <hyperlink ref="C52" r:id="rId12" xr:uid="{106A60E9-9630-4D03-9D7C-82A6F2BC1C1D}"/>
    <hyperlink ref="C22" r:id="rId13" xr:uid="{BCA6FB75-83BA-4567-BCDA-0A0421862FB9}"/>
    <hyperlink ref="C8" r:id="rId14" xr:uid="{09B08945-9838-4DDD-8806-2A01C23A5D6C}"/>
    <hyperlink ref="C9" r:id="rId15" xr:uid="{9398981D-C3A8-415F-AC27-EEA6CDDC0E3C}"/>
    <hyperlink ref="C10" r:id="rId16" xr:uid="{2B9B2AFA-6E86-4BFD-B8EA-9CBA9DD15774}"/>
    <hyperlink ref="C11" r:id="rId17" xr:uid="{C8E1BC94-EE09-4E2E-83DC-945934528E0E}"/>
    <hyperlink ref="C53" r:id="rId18" xr:uid="{D493A520-46AA-4BAB-9859-D867A0A14BFB}"/>
    <hyperlink ref="C55" r:id="rId19" xr:uid="{772E1FB6-936D-4BD2-9053-8AF572FC0CE2}"/>
    <hyperlink ref="C56" r:id="rId20" xr:uid="{1518AE07-DA1A-4E57-BAB0-892EEAAB7117}"/>
    <hyperlink ref="C57" r:id="rId21" xr:uid="{8166F00A-DA50-426D-89EE-02CE4BDAB0E2}"/>
    <hyperlink ref="C58" r:id="rId22" xr:uid="{DA6C4C3B-E96A-44CE-84AB-66850BE40EF9}"/>
    <hyperlink ref="C12" r:id="rId23" xr:uid="{C59430F2-B500-4D9C-AF3A-1286B3676F39}"/>
    <hyperlink ref="C13" r:id="rId24" xr:uid="{F56A7BA1-4B64-4691-9FD4-CC403D2A39A1}"/>
    <hyperlink ref="C16" r:id="rId25" xr:uid="{321CF2FB-14F4-4842-8FEE-8F24062CF8A0}"/>
    <hyperlink ref="C24" r:id="rId26" xr:uid="{69698306-7B79-491D-8E5F-70748D4918FA}"/>
    <hyperlink ref="C25" r:id="rId27" xr:uid="{9D46764C-5EC6-4849-8260-45DE9099701B}"/>
    <hyperlink ref="C37" r:id="rId28" xr:uid="{67EFA572-FBA8-4D28-97B5-8997ABEBD883}"/>
    <hyperlink ref="C38" r:id="rId29" xr:uid="{3EE3E7A1-4001-4165-949D-BA2C4BB3934C}"/>
    <hyperlink ref="C46" r:id="rId30" xr:uid="{A6D6DFAB-7A46-421E-9435-F69778D50C5F}"/>
    <hyperlink ref="C14" r:id="rId31" xr:uid="{4DD85CD9-8207-4564-8C70-E4C307E23F3F}"/>
    <hyperlink ref="C15" r:id="rId32" xr:uid="{F9C336F3-575F-4A69-9420-E6F3C61C31C7}"/>
    <hyperlink ref="C36" r:id="rId33" xr:uid="{F779B959-7815-4DE7-83F6-0D203FA80F44}"/>
    <hyperlink ref="C47" r:id="rId34" xr:uid="{C48E81F2-53F2-4297-9BC9-43AE9AE33098}"/>
  </hyperlinks>
  <pageMargins left="0.7" right="0.7" top="0.75" bottom="0.75" header="0.3" footer="0.3"/>
  <pageSetup orientation="portrait" horizontalDpi="4294967293" verticalDpi="0" r:id="rId3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02F88C7B75274F91B119C00C83A10C" ma:contentTypeVersion="14" ma:contentTypeDescription="Create a new document." ma:contentTypeScope="" ma:versionID="8d5b2abc9cca9d887729627dfeeee3d4">
  <xsd:schema xmlns:xsd="http://www.w3.org/2001/XMLSchema" xmlns:xs="http://www.w3.org/2001/XMLSchema" xmlns:p="http://schemas.microsoft.com/office/2006/metadata/properties" xmlns:ns3="920b049b-b47a-45d4-810b-58446a04d48a" xmlns:ns4="1161bb07-807c-4951-a5bd-0f1acb4f6d37" targetNamespace="http://schemas.microsoft.com/office/2006/metadata/properties" ma:root="true" ma:fieldsID="a918070ff6d469fad54eccb1f6eccead" ns3:_="" ns4:_="">
    <xsd:import namespace="920b049b-b47a-45d4-810b-58446a04d48a"/>
    <xsd:import namespace="1161bb07-807c-4951-a5bd-0f1acb4f6d3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0b049b-b47a-45d4-810b-58446a04d4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61bb07-807c-4951-a5bd-0f1acb4f6d3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E94979-4B56-49D9-AC32-4492D4F09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0b049b-b47a-45d4-810b-58446a04d48a"/>
    <ds:schemaRef ds:uri="1161bb07-807c-4951-a5bd-0f1acb4f6d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BB6DEF-D8CF-4508-9DFF-07FDD0618FC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CFF63BB-1B63-4A87-8003-6FBD5DE2E2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Regular Season</vt:lpstr>
      <vt:lpstr>Jamboree</vt:lpstr>
      <vt:lpstr>Gym Info</vt:lpstr>
      <vt:lpstr>Coach Contacts</vt:lpstr>
    </vt:vector>
  </TitlesOfParts>
  <Company>[Default]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Krug, Peter</dc:creator>
  <cp:lastModifiedBy>Leclerc, Madeleine J.</cp:lastModifiedBy>
  <cp:lastPrinted>2024-02-17T01:04:03Z</cp:lastPrinted>
  <dcterms:created xsi:type="dcterms:W3CDTF">2016-12-08T13:31:57Z</dcterms:created>
  <dcterms:modified xsi:type="dcterms:W3CDTF">2026-02-08T22:59:57Z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0x0101002102F88C7B75274F91B119C00C83A10C</vt:lpwstr>
  </property>
  <property fmtid="{D5CDD505-2E9C-101B-9397-08002B2CF9AE}" pid="3" name="MSIP_Label_4287626a-08a2-4c98-8ba7-2707f552d7d4_Enabled">
    <vt:lpwstr>true</vt:lpwstr>
  </property>
  <property fmtid="{D5CDD505-2E9C-101B-9397-08002B2CF9AE}" pid="4" name="MSIP_Label_4287626a-08a2-4c98-8ba7-2707f552d7d4_SetDate">
    <vt:lpwstr>2025-12-03T15:42:27Z</vt:lpwstr>
  </property>
  <property fmtid="{D5CDD505-2E9C-101B-9397-08002B2CF9AE}" pid="5" name="MSIP_Label_4287626a-08a2-4c98-8ba7-2707f552d7d4_Method">
    <vt:lpwstr>Standard</vt:lpwstr>
  </property>
  <property fmtid="{D5CDD505-2E9C-101B-9397-08002B2CF9AE}" pid="6" name="MSIP_Label_4287626a-08a2-4c98-8ba7-2707f552d7d4_Name">
    <vt:lpwstr>4287626a-08a2-4c98-8ba7-2707f552d7d4</vt:lpwstr>
  </property>
  <property fmtid="{D5CDD505-2E9C-101B-9397-08002B2CF9AE}" pid="7" name="MSIP_Label_4287626a-08a2-4c98-8ba7-2707f552d7d4_SiteId">
    <vt:lpwstr>c9797bcf-8071-4c75-9ff0-5e2c6d7f5d4d</vt:lpwstr>
  </property>
  <property fmtid="{D5CDD505-2E9C-101B-9397-08002B2CF9AE}" pid="8" name="MSIP_Label_4287626a-08a2-4c98-8ba7-2707f552d7d4_ActionId">
    <vt:lpwstr>4e2b8750-6511-49c4-84fd-f9261e0e2555</vt:lpwstr>
  </property>
  <property fmtid="{D5CDD505-2E9C-101B-9397-08002B2CF9AE}" pid="9" name="MSIP_Label_4287626a-08a2-4c98-8ba7-2707f552d7d4_ContentBits">
    <vt:lpwstr>0</vt:lpwstr>
  </property>
</Properties>
</file>