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c38f7f61fe6038/Documents/Softball/scorekeeping/"/>
    </mc:Choice>
  </mc:AlternateContent>
  <xr:revisionPtr revIDLastSave="11" documentId="8_{C5376140-02B9-4220-A5C2-2FB6FCF5452C}" xr6:coauthVersionLast="47" xr6:coauthVersionMax="47" xr10:uidLastSave="{3C5F551F-EC25-4F96-9F62-3120096CC8D0}"/>
  <bookViews>
    <workbookView xWindow="-108" yWindow="-108" windowWidth="23256" windowHeight="12456" xr2:uid="{0F1249CB-E305-48D4-BABE-7FF82125C7CD}"/>
  </bookViews>
  <sheets>
    <sheet name="CAPS MBA" sheetId="1" r:id="rId1"/>
  </sheets>
  <definedNames>
    <definedName name="division">'CAPS MBA'!$W$16:$W$20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P34" i="1"/>
  <c r="C35" i="1"/>
  <c r="A6" i="1" l="1"/>
  <c r="H33" i="1" l="1"/>
  <c r="M33" i="1" s="1"/>
  <c r="G33" i="1"/>
  <c r="H32" i="1"/>
  <c r="M32" i="1" s="1"/>
  <c r="G32" i="1"/>
  <c r="H31" i="1"/>
  <c r="M31" i="1" s="1"/>
  <c r="G31" i="1"/>
  <c r="B31" i="1" s="1"/>
  <c r="H30" i="1"/>
  <c r="M30" i="1" s="1"/>
  <c r="G30" i="1"/>
  <c r="H29" i="1"/>
  <c r="G29" i="1"/>
  <c r="H28" i="1"/>
  <c r="M28" i="1" s="1"/>
  <c r="G28" i="1"/>
  <c r="H27" i="1"/>
  <c r="M27" i="1" s="1"/>
  <c r="G27" i="1"/>
  <c r="H26" i="1"/>
  <c r="M26" i="1" s="1"/>
  <c r="G26" i="1"/>
  <c r="H25" i="1"/>
  <c r="M25" i="1" s="1"/>
  <c r="G25" i="1"/>
  <c r="H24" i="1"/>
  <c r="G24" i="1"/>
  <c r="H23" i="1"/>
  <c r="G23" i="1"/>
  <c r="H22" i="1"/>
  <c r="M22" i="1" s="1"/>
  <c r="G22" i="1"/>
  <c r="H21" i="1"/>
  <c r="M21" i="1" s="1"/>
  <c r="G21" i="1"/>
  <c r="H20" i="1"/>
  <c r="M20" i="1" s="1"/>
  <c r="G20" i="1"/>
  <c r="H19" i="1"/>
  <c r="M19" i="1" s="1"/>
  <c r="G19" i="1"/>
  <c r="H18" i="1"/>
  <c r="M18" i="1" s="1"/>
  <c r="G18" i="1"/>
  <c r="H17" i="1"/>
  <c r="M17" i="1" s="1"/>
  <c r="G17" i="1"/>
  <c r="H16" i="1"/>
  <c r="M16" i="1" s="1"/>
  <c r="G16" i="1"/>
  <c r="H15" i="1"/>
  <c r="M15" i="1" s="1"/>
  <c r="G15" i="1"/>
  <c r="H14" i="1"/>
  <c r="M14" i="1" s="1"/>
  <c r="G14" i="1"/>
  <c r="H13" i="1"/>
  <c r="M13" i="1" s="1"/>
  <c r="G13" i="1"/>
  <c r="H12" i="1"/>
  <c r="M12" i="1" s="1"/>
  <c r="G12" i="1"/>
  <c r="H11" i="1"/>
  <c r="M11" i="1" s="1"/>
  <c r="G11" i="1"/>
  <c r="H10" i="1"/>
  <c r="M10" i="1" s="1"/>
  <c r="G10" i="1"/>
  <c r="H9" i="1"/>
  <c r="M9" i="1" s="1"/>
  <c r="G9" i="1"/>
  <c r="B33" i="1"/>
  <c r="B25" i="1"/>
  <c r="R36" i="1"/>
  <c r="Q36" i="1"/>
  <c r="T34" i="1"/>
  <c r="S34" i="1"/>
  <c r="R34" i="1"/>
  <c r="Q34" i="1"/>
  <c r="T33" i="1"/>
  <c r="S33" i="1"/>
  <c r="R33" i="1"/>
  <c r="Q33" i="1"/>
  <c r="T32" i="1"/>
  <c r="S32" i="1"/>
  <c r="R32" i="1"/>
  <c r="Q32" i="1"/>
  <c r="T31" i="1"/>
  <c r="S31" i="1"/>
  <c r="R31" i="1"/>
  <c r="Q31" i="1"/>
  <c r="T30" i="1"/>
  <c r="S30" i="1"/>
  <c r="R30" i="1"/>
  <c r="Q30" i="1"/>
  <c r="T29" i="1"/>
  <c r="S29" i="1"/>
  <c r="R29" i="1"/>
  <c r="Q29" i="1"/>
  <c r="T28" i="1"/>
  <c r="S28" i="1"/>
  <c r="R28" i="1"/>
  <c r="Q28" i="1"/>
  <c r="T27" i="1"/>
  <c r="S27" i="1"/>
  <c r="R27" i="1"/>
  <c r="Q27" i="1"/>
  <c r="T26" i="1"/>
  <c r="S26" i="1"/>
  <c r="R26" i="1"/>
  <c r="Q26" i="1"/>
  <c r="T25" i="1"/>
  <c r="S25" i="1"/>
  <c r="R25" i="1"/>
  <c r="Q25" i="1"/>
  <c r="T24" i="1"/>
  <c r="S24" i="1"/>
  <c r="R24" i="1"/>
  <c r="Q24" i="1"/>
  <c r="T23" i="1"/>
  <c r="S23" i="1"/>
  <c r="R23" i="1"/>
  <c r="Q23" i="1"/>
  <c r="T22" i="1"/>
  <c r="S22" i="1"/>
  <c r="R22" i="1"/>
  <c r="Q22" i="1"/>
  <c r="T21" i="1"/>
  <c r="S21" i="1"/>
  <c r="R21" i="1"/>
  <c r="Q21" i="1"/>
  <c r="T20" i="1"/>
  <c r="S20" i="1"/>
  <c r="R20" i="1"/>
  <c r="Q20" i="1"/>
  <c r="T19" i="1"/>
  <c r="S19" i="1"/>
  <c r="R19" i="1"/>
  <c r="Q19" i="1"/>
  <c r="T18" i="1"/>
  <c r="S18" i="1"/>
  <c r="R18" i="1"/>
  <c r="Q18" i="1"/>
  <c r="T17" i="1"/>
  <c r="S17" i="1"/>
  <c r="R17" i="1"/>
  <c r="Q17" i="1"/>
  <c r="T16" i="1"/>
  <c r="S16" i="1"/>
  <c r="R16" i="1"/>
  <c r="Q16" i="1"/>
  <c r="T15" i="1"/>
  <c r="S15" i="1"/>
  <c r="R15" i="1"/>
  <c r="Q15" i="1"/>
  <c r="T14" i="1"/>
  <c r="S14" i="1"/>
  <c r="R14" i="1"/>
  <c r="Q14" i="1"/>
  <c r="T13" i="1"/>
  <c r="S13" i="1"/>
  <c r="R13" i="1"/>
  <c r="Q13" i="1"/>
  <c r="T12" i="1"/>
  <c r="S12" i="1"/>
  <c r="R12" i="1"/>
  <c r="Q12" i="1"/>
  <c r="T11" i="1"/>
  <c r="S11" i="1"/>
  <c r="R11" i="1"/>
  <c r="Q11" i="1"/>
  <c r="T10" i="1"/>
  <c r="S10" i="1"/>
  <c r="R10" i="1"/>
  <c r="Q10" i="1"/>
  <c r="T9" i="1"/>
  <c r="S9" i="1"/>
  <c r="R9" i="1"/>
  <c r="Q9" i="1"/>
  <c r="T8" i="1"/>
  <c r="S8" i="1"/>
  <c r="R8" i="1"/>
  <c r="Q8" i="1"/>
  <c r="G8" i="1"/>
  <c r="H8" i="1"/>
  <c r="M8" i="1" s="1"/>
  <c r="N35" i="1"/>
  <c r="L35" i="1"/>
  <c r="K35" i="1"/>
  <c r="J35" i="1"/>
  <c r="I35" i="1"/>
  <c r="F35" i="1"/>
  <c r="E35" i="1"/>
  <c r="D35" i="1"/>
  <c r="G35" i="1" s="1"/>
  <c r="B23" i="1" l="1"/>
  <c r="M23" i="1"/>
  <c r="B24" i="1"/>
  <c r="M24" i="1"/>
  <c r="B29" i="1"/>
  <c r="M29" i="1"/>
  <c r="P25" i="1"/>
  <c r="U25" i="1" s="1"/>
  <c r="O25" i="1"/>
  <c r="O31" i="1"/>
  <c r="P31" i="1"/>
  <c r="O33" i="1"/>
  <c r="P33" i="1"/>
  <c r="U33" i="1" s="1"/>
  <c r="H35" i="1"/>
  <c r="B17" i="1"/>
  <c r="B9" i="1"/>
  <c r="B8" i="1"/>
  <c r="B16" i="1"/>
  <c r="B28" i="1"/>
  <c r="B18" i="1"/>
  <c r="B30" i="1"/>
  <c r="B14" i="1"/>
  <c r="B32" i="1"/>
  <c r="B12" i="1"/>
  <c r="B27" i="1"/>
  <c r="B11" i="1"/>
  <c r="B26" i="1"/>
  <c r="B15" i="1"/>
  <c r="B20" i="1"/>
  <c r="B19" i="1"/>
  <c r="B21" i="1"/>
  <c r="M35" i="1"/>
  <c r="B10" i="1"/>
  <c r="B13" i="1"/>
  <c r="B22" i="1"/>
  <c r="U34" i="1"/>
  <c r="S36" i="1"/>
  <c r="P27" i="1" l="1"/>
  <c r="U27" i="1" s="1"/>
  <c r="O27" i="1"/>
  <c r="O32" i="1"/>
  <c r="P32" i="1"/>
  <c r="U32" i="1" s="1"/>
  <c r="O29" i="1"/>
  <c r="P29" i="1"/>
  <c r="U29" i="1" s="1"/>
  <c r="U31" i="1"/>
  <c r="P30" i="1"/>
  <c r="U30" i="1" s="1"/>
  <c r="O30" i="1"/>
  <c r="P28" i="1"/>
  <c r="U28" i="1" s="1"/>
  <c r="O28" i="1"/>
  <c r="P26" i="1"/>
  <c r="U26" i="1" s="1"/>
  <c r="O26" i="1"/>
  <c r="O24" i="1"/>
  <c r="P24" i="1"/>
  <c r="U24" i="1" s="1"/>
  <c r="P23" i="1"/>
  <c r="O23" i="1"/>
  <c r="O22" i="1"/>
  <c r="P22" i="1"/>
  <c r="O19" i="1"/>
  <c r="P19" i="1"/>
  <c r="U19" i="1" s="1"/>
  <c r="P12" i="1"/>
  <c r="U12" i="1" s="1"/>
  <c r="O12" i="1"/>
  <c r="P14" i="1"/>
  <c r="U14" i="1" s="1"/>
  <c r="O14" i="1"/>
  <c r="O18" i="1"/>
  <c r="P18" i="1"/>
  <c r="U18" i="1" s="1"/>
  <c r="O9" i="1"/>
  <c r="P9" i="1"/>
  <c r="U9" i="1" s="1"/>
  <c r="P13" i="1"/>
  <c r="U13" i="1" s="1"/>
  <c r="O13" i="1"/>
  <c r="O10" i="1"/>
  <c r="P10" i="1"/>
  <c r="U10" i="1" s="1"/>
  <c r="U22" i="1"/>
  <c r="O21" i="1"/>
  <c r="P21" i="1"/>
  <c r="U21" i="1" s="1"/>
  <c r="O20" i="1"/>
  <c r="P20" i="1"/>
  <c r="U20" i="1" s="1"/>
  <c r="P16" i="1"/>
  <c r="U16" i="1" s="1"/>
  <c r="O16" i="1"/>
  <c r="P15" i="1"/>
  <c r="U15" i="1" s="1"/>
  <c r="O15" i="1"/>
  <c r="P8" i="1"/>
  <c r="U8" i="1" s="1"/>
  <c r="O8" i="1" s="1"/>
  <c r="P11" i="1"/>
  <c r="U11" i="1" s="1"/>
  <c r="O11" i="1"/>
  <c r="P17" i="1"/>
  <c r="U17" i="1" s="1"/>
  <c r="O17" i="1"/>
  <c r="U23" i="1"/>
  <c r="B35" i="1"/>
  <c r="T36" i="1"/>
  <c r="P36" i="1" l="1"/>
  <c r="U36" i="1" s="1"/>
  <c r="O35" i="1"/>
  <c r="P35" i="1"/>
</calcChain>
</file>

<file path=xl/sharedStrings.xml><?xml version="1.0" encoding="utf-8"?>
<sst xmlns="http://schemas.openxmlformats.org/spreadsheetml/2006/main" count="55" uniqueCount="43">
  <si>
    <t>CAPS Modified Batting Average Template</t>
  </si>
  <si>
    <t xml:space="preserve">Team Name: </t>
  </si>
  <si>
    <t>Last updated:</t>
  </si>
  <si>
    <t>Player Name</t>
  </si>
  <si>
    <t>Games</t>
  </si>
  <si>
    <t>Plate Appearances</t>
  </si>
  <si>
    <t>Walks (Base on Balls)</t>
  </si>
  <si>
    <t>Sacrifice Fly</t>
  </si>
  <si>
    <t>At Bats</t>
  </si>
  <si>
    <t>Hits</t>
  </si>
  <si>
    <t>1B</t>
  </si>
  <si>
    <t>2B</t>
  </si>
  <si>
    <t>3B</t>
  </si>
  <si>
    <t>HR</t>
  </si>
  <si>
    <t>Team Total</t>
  </si>
  <si>
    <t>Modified Batting Average</t>
  </si>
  <si>
    <t>Run</t>
  </si>
  <si>
    <t>E</t>
  </si>
  <si>
    <t>D</t>
  </si>
  <si>
    <t>C</t>
  </si>
  <si>
    <t>B</t>
  </si>
  <si>
    <t>A</t>
  </si>
  <si>
    <t>Question</t>
  </si>
  <si>
    <t>&lt;-- choose CAPS Division</t>
  </si>
  <si>
    <t>Team is in Division</t>
  </si>
  <si>
    <t>Batting against division defense</t>
  </si>
  <si>
    <t>Answer</t>
  </si>
  <si>
    <t>Needed for computations - do not delete or change the below data</t>
  </si>
  <si>
    <t>&lt;-- enter the division your team is in</t>
  </si>
  <si>
    <t>Note:</t>
  </si>
  <si>
    <t>At-BAT</t>
  </si>
  <si>
    <t xml:space="preserve">exceptions: </t>
  </si>
  <si>
    <t>(1) Sacrifice fly that scores a runner</t>
  </si>
  <si>
    <t>(2) walks</t>
  </si>
  <si>
    <t>(3) third out and batter does not run to first base (unless third strike is a foul)</t>
  </si>
  <si>
    <t>Sacrifice fly is a fly ball that is caught by a defensive player which allows a base runner to safely tag up and score a run</t>
  </si>
  <si>
    <t>Division</t>
  </si>
  <si>
    <t>Player should have Questions</t>
  </si>
  <si>
    <t>updated: 2/28/2023</t>
  </si>
  <si>
    <t>Mavericks</t>
  </si>
  <si>
    <t>on base %</t>
  </si>
  <si>
    <t>updated 3/7/2024</t>
  </si>
  <si>
    <t>Test Example (delete)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</si>
</sst>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_);[Red]\(#,##0.000\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 applyAlignment="1">
      <alignment horizontal="right"/>
    </xf>
    <xf numFmtId="0" fontId="3" fillId="0" borderId="0" xfId="0" applyFont="1"/>
    <xf numFmtId="0" fontId="1" fillId="0" borderId="1" xfId="0" applyFont="1" applyBorder="1"/>
    <xf numFmtId="0" fontId="1" fillId="5" borderId="1" xfId="0" applyFont="1" applyFill="1" applyBorder="1"/>
    <xf numFmtId="0" fontId="0" fillId="5" borderId="1" xfId="0" applyFill="1" applyBorder="1"/>
    <xf numFmtId="0" fontId="4" fillId="4" borderId="1" xfId="0" applyFont="1" applyFill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wrapText="1"/>
    </xf>
    <xf numFmtId="0" fontId="1" fillId="7" borderId="1" xfId="0" applyFont="1" applyFill="1" applyBorder="1"/>
    <xf numFmtId="0" fontId="3" fillId="4" borderId="0" xfId="0" applyFont="1" applyFill="1"/>
    <xf numFmtId="0" fontId="5" fillId="4" borderId="1" xfId="0" applyFont="1" applyFill="1" applyBorder="1"/>
    <xf numFmtId="0" fontId="6" fillId="6" borderId="0" xfId="0" applyFont="1" applyFill="1" applyAlignment="1">
      <alignment wrapText="1"/>
    </xf>
    <xf numFmtId="0" fontId="7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0" fontId="0" fillId="3" borderId="1" xfId="0" applyNumberFormat="1" applyFill="1" applyBorder="1"/>
    <xf numFmtId="10" fontId="0" fillId="0" borderId="0" xfId="0" applyNumberFormat="1"/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5"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B8E4-045E-4820-9A80-1B5BF3C08F8C}">
  <dimension ref="A1:AN36"/>
  <sheetViews>
    <sheetView tabSelected="1" topLeftCell="A4" zoomScaleNormal="100" workbookViewId="0">
      <pane ySplit="4" topLeftCell="A8" activePane="bottomLeft" state="frozen"/>
      <selection activeCell="A4" sqref="A4"/>
      <selection pane="bottomLeft" activeCell="A9" sqref="A9"/>
    </sheetView>
  </sheetViews>
  <sheetFormatPr defaultRowHeight="14.4" x14ac:dyDescent="0.3"/>
  <cols>
    <col min="1" max="1" width="21.77734375" customWidth="1"/>
    <col min="2" max="2" width="14.77734375" customWidth="1"/>
    <col min="3" max="3" width="7.109375" customWidth="1"/>
    <col min="4" max="4" width="13.5546875" customWidth="1"/>
    <col min="15" max="15" width="16.5546875" customWidth="1"/>
    <col min="16" max="16" width="16.109375" hidden="1" customWidth="1"/>
    <col min="17" max="17" width="17.109375" hidden="1" customWidth="1"/>
    <col min="18" max="18" width="15.33203125" hidden="1" customWidth="1"/>
    <col min="19" max="19" width="12.77734375" hidden="1" customWidth="1"/>
    <col min="20" max="20" width="10" hidden="1" customWidth="1"/>
    <col min="21" max="21" width="13" style="13" hidden="1" customWidth="1"/>
    <col min="22" max="22" width="7.88671875" bestFit="1" customWidth="1"/>
    <col min="23" max="23" width="11.33203125" bestFit="1" customWidth="1"/>
    <col min="24" max="24" width="5" bestFit="1" customWidth="1"/>
    <col min="25" max="25" width="6" bestFit="1" customWidth="1"/>
    <col min="26" max="26" width="4" bestFit="1" customWidth="1"/>
    <col min="27" max="27" width="6" bestFit="1" customWidth="1"/>
    <col min="28" max="28" width="4" bestFit="1" customWidth="1"/>
    <col min="29" max="29" width="6" bestFit="1" customWidth="1"/>
    <col min="30" max="30" width="6.33203125" customWidth="1"/>
    <col min="31" max="31" width="6" bestFit="1" customWidth="1"/>
    <col min="32" max="32" width="4" bestFit="1" customWidth="1"/>
    <col min="33" max="33" width="6" bestFit="1" customWidth="1"/>
  </cols>
  <sheetData>
    <row r="1" spans="1:40" ht="18" x14ac:dyDescent="0.35">
      <c r="A1" s="1" t="s">
        <v>0</v>
      </c>
      <c r="B1" s="1"/>
      <c r="J1" s="19" t="s">
        <v>38</v>
      </c>
    </row>
    <row r="2" spans="1:40" ht="15.6" x14ac:dyDescent="0.3">
      <c r="A2" s="7" t="s">
        <v>1</v>
      </c>
      <c r="B2" s="20" t="s">
        <v>39</v>
      </c>
    </row>
    <row r="3" spans="1:40" ht="15.6" x14ac:dyDescent="0.3">
      <c r="A3" s="7" t="s">
        <v>2</v>
      </c>
      <c r="B3" s="21">
        <v>45000</v>
      </c>
    </row>
    <row r="4" spans="1:40" ht="18" x14ac:dyDescent="0.35">
      <c r="A4" s="7" t="s">
        <v>24</v>
      </c>
      <c r="B4" s="22" t="s">
        <v>17</v>
      </c>
      <c r="C4" s="1" t="s">
        <v>28</v>
      </c>
      <c r="W4" t="s">
        <v>41</v>
      </c>
    </row>
    <row r="5" spans="1:40" ht="29.4" x14ac:dyDescent="0.35">
      <c r="A5" s="28" t="s">
        <v>25</v>
      </c>
      <c r="B5" s="12" t="s">
        <v>17</v>
      </c>
      <c r="C5" s="1" t="s">
        <v>23</v>
      </c>
    </row>
    <row r="6" spans="1:40" x14ac:dyDescent="0.3">
      <c r="A6">
        <f>SUBTOTAL(3,A8:A33)</f>
        <v>1</v>
      </c>
    </row>
    <row r="7" spans="1:40" s="3" customFormat="1" ht="63" x14ac:dyDescent="0.35">
      <c r="A7" s="4" t="s">
        <v>3</v>
      </c>
      <c r="B7" s="4" t="s">
        <v>15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23" t="s">
        <v>40</v>
      </c>
      <c r="N7" s="4" t="s">
        <v>16</v>
      </c>
      <c r="O7" s="18" t="s">
        <v>37</v>
      </c>
      <c r="P7" s="3" t="s">
        <v>17</v>
      </c>
      <c r="Q7" s="3" t="s">
        <v>18</v>
      </c>
      <c r="R7" s="3" t="s">
        <v>19</v>
      </c>
      <c r="S7" s="3" t="s">
        <v>20</v>
      </c>
      <c r="T7" s="3" t="s">
        <v>21</v>
      </c>
      <c r="U7" s="14" t="s">
        <v>26</v>
      </c>
      <c r="W7" s="16" t="s">
        <v>27</v>
      </c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/>
      <c r="AJ7"/>
      <c r="AK7"/>
      <c r="AL7"/>
      <c r="AM7"/>
      <c r="AN7"/>
    </row>
    <row r="8" spans="1:40" ht="18" x14ac:dyDescent="0.35">
      <c r="A8" s="2" t="s">
        <v>42</v>
      </c>
      <c r="B8" s="6">
        <f>IFERROR(H8/G8,"")</f>
        <v>0.68181818181818177</v>
      </c>
      <c r="C8" s="2">
        <v>32</v>
      </c>
      <c r="D8" s="2">
        <v>86</v>
      </c>
      <c r="E8" s="2">
        <v>20</v>
      </c>
      <c r="F8" s="2">
        <v>0</v>
      </c>
      <c r="G8" s="5">
        <f>D8-(E8+F8)</f>
        <v>66</v>
      </c>
      <c r="H8" s="5">
        <f>SUM(I8:L8)</f>
        <v>45</v>
      </c>
      <c r="I8" s="2">
        <v>45</v>
      </c>
      <c r="J8" s="2"/>
      <c r="K8" s="2"/>
      <c r="L8" s="2"/>
      <c r="M8" s="26">
        <f>IFERROR(SUM(H8,E8)/SUM(D8,E8,F8),"")</f>
        <v>0.6132075471698113</v>
      </c>
      <c r="N8" s="2"/>
      <c r="O8" s="17" t="str">
        <f>IF(LEN($B8)=0," ",IF($U8=9,"6,7,8,9",IF($U8=8,"6,7,8",IF($U8=7,"6,7",IF($U8=6,"6","None")))))</f>
        <v>None</v>
      </c>
      <c r="P8">
        <f>IF($B$5="E",IF($B8&gt;=$X$12,9,IF($B8&gt;=$X$11,8,IF($B8&gt;=$X$10,7,IF($B8&gt;=$X$9,6,0)))))</f>
        <v>0</v>
      </c>
      <c r="Q8" t="b">
        <f>IF($B$5="D",IF($B8&gt;=$Z$12,9,IF($B8&gt;=$Z$11,8,IF($B8&gt;=$Z$10,7,IF($B8&gt;=$Z$9,6,0)))))</f>
        <v>0</v>
      </c>
      <c r="R8" t="b">
        <f>IF($B$5="C",IF($B8&gt;=$AB$12,9,IF($B8&gt;=$AB$11,8,IF($B8&gt;=$AB$10,7,IF($B8&gt;=$AB$9,6,0)))))</f>
        <v>0</v>
      </c>
      <c r="S8" t="b">
        <f>IF($B$5="B",IF($B8&gt;=$AD$12,9,IF($B8&gt;=$AD$11,8,IF($B8&gt;=$AD$10,7,IF($B8&gt;=$AD$9,6,0)))))</f>
        <v>0</v>
      </c>
      <c r="T8" t="b">
        <f>IF($B$5="A",IF($B8&gt;=$AF$12,9,IF($B8&gt;=$AF$11,8,IF($B8&gt;=$AF$10,7,IF($B8&gt;=$AF$9,6,0)))))</f>
        <v>0</v>
      </c>
      <c r="U8" s="13">
        <f>MAX(P8:T8)</f>
        <v>0</v>
      </c>
      <c r="W8" s="9" t="s">
        <v>22</v>
      </c>
      <c r="X8" s="10" t="s">
        <v>17</v>
      </c>
      <c r="Y8" s="10"/>
      <c r="Z8" s="9" t="s">
        <v>18</v>
      </c>
      <c r="AA8" s="9"/>
      <c r="AB8" s="10" t="s">
        <v>19</v>
      </c>
      <c r="AC8" s="10"/>
      <c r="AD8" s="9" t="s">
        <v>20</v>
      </c>
      <c r="AE8" s="9"/>
      <c r="AF8" s="10" t="s">
        <v>21</v>
      </c>
      <c r="AG8" s="11"/>
    </row>
    <row r="9" spans="1:40" ht="18" x14ac:dyDescent="0.35">
      <c r="A9" s="2"/>
      <c r="B9" s="6" t="str">
        <f t="shared" ref="B9:B19" si="0">IFERROR(H9/G9,"")</f>
        <v/>
      </c>
      <c r="C9" s="2"/>
      <c r="D9" s="2"/>
      <c r="E9" s="2"/>
      <c r="F9" s="2"/>
      <c r="G9" s="5">
        <f t="shared" ref="G9:G19" si="1">D9-(E9+F9)</f>
        <v>0</v>
      </c>
      <c r="H9" s="5">
        <f t="shared" ref="H9:H19" si="2">SUM(I9:L9)</f>
        <v>0</v>
      </c>
      <c r="I9" s="2"/>
      <c r="J9" s="2"/>
      <c r="K9" s="2"/>
      <c r="L9" s="2"/>
      <c r="M9" s="26" t="str">
        <f t="shared" ref="M9:M35" si="3">IFERROR(SUM(H9,E9)/SUM(D9,E9,F9),"")</f>
        <v/>
      </c>
      <c r="N9" s="2"/>
      <c r="O9" s="17" t="str">
        <f>IF(LEN($B9)=0," ",IF($U9=9,"6,7,8,9",IF($U9=8,"6,7,8",IF($U9=7,"6,7",IF($U9=6,"6","None")))))</f>
        <v xml:space="preserve"> </v>
      </c>
      <c r="P9">
        <f>IF($B$5="E",IF($B9&gt;=$X$12,9,IF($B9&gt;=$X$11,8,IF($B9&gt;=$X$10,7,IF($B9&gt;=$X$9,6,0)))))</f>
        <v>9</v>
      </c>
      <c r="Q9" t="b">
        <f>IF($B$5="D",IF($B9&gt;=$Z$12,9,IF($B9&gt;=$Z$11,8,IF($B9&gt;=$Z$10,7,IF($B9&gt;=$Z$9,6,0)))))</f>
        <v>0</v>
      </c>
      <c r="R9" t="b">
        <f>IF($B$5="C",IF($B9&gt;=$AB$12,9,IF($B9&gt;=$AB$11,8,IF($B9&gt;=$AB$10,7,IF($B9&gt;=$AB$9,6,0)))))</f>
        <v>0</v>
      </c>
      <c r="S9" t="b">
        <f>IF($B$5="B",IF($B9&gt;=$AD$12,9,IF($B9&gt;=$AD$11,8,IF($B9&gt;=$AD$10,7,IF($B9&gt;=$AD$9,6,0)))))</f>
        <v>0</v>
      </c>
      <c r="T9" t="b">
        <f>IF($B$5="A",IF($B9&gt;=$AF$12,9,IF($B9&gt;=$AF$11,8,IF($B9&gt;=$AF$10,7,IF($B9&gt;=$AF$9,6,0)))))</f>
        <v>0</v>
      </c>
      <c r="U9" s="13">
        <f>MAX(P9:T9)</f>
        <v>9</v>
      </c>
      <c r="W9" s="15">
        <v>6</v>
      </c>
      <c r="X9" s="11">
        <v>0.7</v>
      </c>
      <c r="Y9" s="11">
        <v>0.79900000000000004</v>
      </c>
      <c r="Z9" s="2">
        <v>0.6</v>
      </c>
      <c r="AA9" s="2">
        <v>0.69899999999999995</v>
      </c>
      <c r="AB9" s="11">
        <v>0.5</v>
      </c>
      <c r="AC9" s="11">
        <v>0.59899999999999998</v>
      </c>
      <c r="AD9" s="2">
        <v>0.4</v>
      </c>
      <c r="AE9" s="2">
        <v>0.499</v>
      </c>
      <c r="AF9" s="11">
        <v>0.3</v>
      </c>
      <c r="AG9" s="11">
        <v>0.39900000000000002</v>
      </c>
    </row>
    <row r="10" spans="1:40" ht="18" x14ac:dyDescent="0.35">
      <c r="A10" s="2"/>
      <c r="B10" s="6" t="str">
        <f t="shared" si="0"/>
        <v/>
      </c>
      <c r="C10" s="2"/>
      <c r="D10" s="2"/>
      <c r="E10" s="2"/>
      <c r="F10" s="2"/>
      <c r="G10" s="5">
        <f t="shared" si="1"/>
        <v>0</v>
      </c>
      <c r="H10" s="5">
        <f t="shared" si="2"/>
        <v>0</v>
      </c>
      <c r="I10" s="2"/>
      <c r="J10" s="2"/>
      <c r="K10" s="2"/>
      <c r="L10" s="2"/>
      <c r="M10" s="26" t="str">
        <f t="shared" si="3"/>
        <v/>
      </c>
      <c r="N10" s="2"/>
      <c r="O10" s="17" t="str">
        <f>IF(LEN($B10)=0," ",IF($U10=9,"6,7,8,9",IF($U10=8,"6,7,8",IF($U10=7,"6,7",IF($U10=6,"6","None")))))</f>
        <v xml:space="preserve"> </v>
      </c>
      <c r="P10">
        <f>IF($B$5="E",IF($B10&gt;=$X$12,9,IF($B10&gt;=$X$11,8,IF($B10&gt;=$X$10,7,IF($B10&gt;=$X$9,6,0)))))</f>
        <v>9</v>
      </c>
      <c r="Q10" t="b">
        <f>IF($B$5="D",IF($B10&gt;=$Z$12,9,IF($B10&gt;=$Z$11,8,IF($B10&gt;=$Z$10,7,IF($B10&gt;=$Z$9,6,0)))))</f>
        <v>0</v>
      </c>
      <c r="R10" t="b">
        <f>IF($B$5="C",IF($B10&gt;=$AB$12,9,IF($B10&gt;=$AB$11,8,IF($B10&gt;=$AB$10,7,IF($B10&gt;=$AB$9,6,0)))))</f>
        <v>0</v>
      </c>
      <c r="S10" t="b">
        <f>IF($B$5="B",IF($B10&gt;=$AD$12,9,IF($B10&gt;=$AD$11,8,IF($B10&gt;=$AD$10,7,IF($B10&gt;=$AD$9,6,0)))))</f>
        <v>0</v>
      </c>
      <c r="T10" t="b">
        <f>IF($B$5="A",IF($B10&gt;=$AF$12,9,IF($B10&gt;=$AF$11,8,IF($B10&gt;=$AF$10,7,IF($B10&gt;=$AF$9,6,0)))))</f>
        <v>0</v>
      </c>
      <c r="U10" s="13">
        <f>MAX(P10:T10)</f>
        <v>9</v>
      </c>
      <c r="W10" s="15">
        <v>7</v>
      </c>
      <c r="X10" s="11">
        <v>0.8</v>
      </c>
      <c r="Y10" s="11">
        <v>0.89900000000000002</v>
      </c>
      <c r="Z10" s="2">
        <v>0.7</v>
      </c>
      <c r="AA10" s="2">
        <v>0.79900000000000004</v>
      </c>
      <c r="AB10" s="11">
        <v>0.6</v>
      </c>
      <c r="AC10" s="11">
        <v>0.69899999999999995</v>
      </c>
      <c r="AD10" s="2">
        <v>0.5</v>
      </c>
      <c r="AE10" s="2">
        <v>0.59899999999999998</v>
      </c>
      <c r="AF10" s="11">
        <v>0.4</v>
      </c>
      <c r="AG10" s="11">
        <v>0.499</v>
      </c>
    </row>
    <row r="11" spans="1:40" ht="18" x14ac:dyDescent="0.35">
      <c r="A11" s="2"/>
      <c r="B11" s="6" t="str">
        <f t="shared" si="0"/>
        <v/>
      </c>
      <c r="C11" s="2"/>
      <c r="D11" s="2"/>
      <c r="E11" s="2"/>
      <c r="F11" s="2"/>
      <c r="G11" s="5">
        <f t="shared" si="1"/>
        <v>0</v>
      </c>
      <c r="H11" s="5">
        <f t="shared" si="2"/>
        <v>0</v>
      </c>
      <c r="I11" s="2"/>
      <c r="J11" s="2"/>
      <c r="K11" s="2"/>
      <c r="L11" s="2"/>
      <c r="M11" s="26" t="str">
        <f t="shared" si="3"/>
        <v/>
      </c>
      <c r="N11" s="2"/>
      <c r="O11" s="17" t="str">
        <f>IF(LEN($B11)=0," ",IF($U11=9,"6,7,8,9",IF($U11=8,"6,7,8",IF($U11=7,"6,7",IF($U11=6,"6","None")))))</f>
        <v xml:space="preserve"> </v>
      </c>
      <c r="P11">
        <f>IF($B$5="E",IF($B11&gt;=$X$12,9,IF($B11&gt;=$X$11,8,IF($B11&gt;=$X$10,7,IF($B11&gt;=$X$9,6,0)))))</f>
        <v>9</v>
      </c>
      <c r="Q11" t="b">
        <f>IF($B$5="D",IF($B11&gt;=$Z$12,9,IF($B11&gt;=$Z$11,8,IF($B11&gt;=$Z$10,7,IF($B11&gt;=$Z$9,6,0)))))</f>
        <v>0</v>
      </c>
      <c r="R11" t="b">
        <f>IF($B$5="C",IF($B11&gt;=$AB$12,9,IF($B11&gt;=$AB$11,8,IF($B11&gt;=$AB$10,7,IF($B11&gt;=$AB$9,6,0)))))</f>
        <v>0</v>
      </c>
      <c r="S11" t="b">
        <f>IF($B$5="B",IF($B11&gt;=$AD$12,9,IF($B11&gt;=$AD$11,8,IF($B11&gt;=$AD$10,7,IF($B11&gt;=$AD$9,6,0)))))</f>
        <v>0</v>
      </c>
      <c r="T11" t="b">
        <f>IF($B$5="A",IF($B11&gt;=$AF$12,9,IF($B11&gt;=$AF$11,8,IF($B11&gt;=$AF$10,7,IF($B11&gt;=$AF$9,6,0)))))</f>
        <v>0</v>
      </c>
      <c r="U11" s="13">
        <f>MAX(P11:T11)</f>
        <v>9</v>
      </c>
      <c r="W11" s="15">
        <v>8</v>
      </c>
      <c r="X11" s="11">
        <v>0.9</v>
      </c>
      <c r="Y11" s="11">
        <v>0.94899999999999995</v>
      </c>
      <c r="Z11" s="2">
        <v>0.8</v>
      </c>
      <c r="AA11" s="2">
        <v>0.89900000000000002</v>
      </c>
      <c r="AB11" s="11">
        <v>0.7</v>
      </c>
      <c r="AC11" s="11">
        <v>0.79900000000000004</v>
      </c>
      <c r="AD11" s="2">
        <v>0.6</v>
      </c>
      <c r="AE11" s="2">
        <v>0.69899999999999995</v>
      </c>
      <c r="AF11" s="11">
        <v>0.5</v>
      </c>
      <c r="AG11" s="11">
        <v>0.59899999999999998</v>
      </c>
    </row>
    <row r="12" spans="1:40" ht="18" x14ac:dyDescent="0.35">
      <c r="A12" s="2"/>
      <c r="B12" s="6" t="str">
        <f t="shared" si="0"/>
        <v/>
      </c>
      <c r="C12" s="2"/>
      <c r="D12" s="2"/>
      <c r="E12" s="2"/>
      <c r="F12" s="2"/>
      <c r="G12" s="5">
        <f t="shared" si="1"/>
        <v>0</v>
      </c>
      <c r="H12" s="5">
        <f t="shared" si="2"/>
        <v>0</v>
      </c>
      <c r="I12" s="2"/>
      <c r="J12" s="2"/>
      <c r="K12" s="2"/>
      <c r="L12" s="2"/>
      <c r="M12" s="26" t="str">
        <f t="shared" si="3"/>
        <v/>
      </c>
      <c r="N12" s="2"/>
      <c r="O12" s="17" t="str">
        <f>IF(LEN($B12)=0," ",IF($U12=9,"6,7,8,9",IF($U12=8,"6,7,8",IF($U12=7,"6,7",IF($U12=6,"6","None")))))</f>
        <v xml:space="preserve"> </v>
      </c>
      <c r="P12">
        <f>IF($B$5="E",IF($B12&gt;=$X$12,9,IF($B12&gt;=$X$11,8,IF($B12&gt;=$X$10,7,IF($B12&gt;=$X$9,6,0)))))</f>
        <v>9</v>
      </c>
      <c r="Q12" t="b">
        <f>IF($B$5="D",IF($B12&gt;=$Z$12,9,IF($B12&gt;=$Z$11,8,IF($B12&gt;=$Z$10,7,IF($B12&gt;=$Z$9,6,0)))))</f>
        <v>0</v>
      </c>
      <c r="R12" t="b">
        <f>IF($B$5="C",IF($B12&gt;=$AB$12,9,IF($B12&gt;=$AB$11,8,IF($B12&gt;=$AB$10,7,IF($B12&gt;=$AB$9,6,0)))))</f>
        <v>0</v>
      </c>
      <c r="S12" t="b">
        <f>IF($B$5="B",IF($B12&gt;=$AD$12,9,IF($B12&gt;=$AD$11,8,IF($B12&gt;=$AD$10,7,IF($B12&gt;=$AD$9,6,0)))))</f>
        <v>0</v>
      </c>
      <c r="T12" t="b">
        <f>IF($B$5="A",IF($B12&gt;=$AF$12,9,IF($B12&gt;=$AF$11,8,IF($B12&gt;=$AF$10,7,IF($B12&gt;=$AF$9,6,0)))))</f>
        <v>0</v>
      </c>
      <c r="U12" s="13">
        <f>MAX(P12:T12)</f>
        <v>9</v>
      </c>
      <c r="W12" s="15">
        <v>9</v>
      </c>
      <c r="X12" s="11">
        <v>0.95</v>
      </c>
      <c r="Y12" s="11"/>
      <c r="Z12" s="2">
        <v>0.9</v>
      </c>
      <c r="AA12" s="2"/>
      <c r="AB12" s="11">
        <v>0.8</v>
      </c>
      <c r="AC12" s="11"/>
      <c r="AD12" s="2">
        <v>0.7</v>
      </c>
      <c r="AE12" s="2"/>
      <c r="AF12" s="11">
        <v>0.6</v>
      </c>
      <c r="AG12" s="11"/>
    </row>
    <row r="13" spans="1:40" ht="18" x14ac:dyDescent="0.35">
      <c r="A13" s="2"/>
      <c r="B13" s="6" t="str">
        <f t="shared" si="0"/>
        <v/>
      </c>
      <c r="C13" s="2"/>
      <c r="D13" s="2"/>
      <c r="E13" s="2"/>
      <c r="F13" s="2"/>
      <c r="G13" s="5">
        <f t="shared" si="1"/>
        <v>0</v>
      </c>
      <c r="H13" s="5">
        <f t="shared" si="2"/>
        <v>0</v>
      </c>
      <c r="I13" s="2"/>
      <c r="J13" s="2"/>
      <c r="K13" s="2"/>
      <c r="L13" s="2"/>
      <c r="M13" s="26" t="str">
        <f t="shared" si="3"/>
        <v/>
      </c>
      <c r="N13" s="2"/>
      <c r="O13" s="17" t="str">
        <f>IF(LEN($B13)=0," ",IF($U13=9,"6,7,8,9",IF($U13=8,"6,7,8",IF($U13=7,"6,7",IF($U13=6,"6","None")))))</f>
        <v xml:space="preserve"> </v>
      </c>
      <c r="P13">
        <f>IF($B$5="E",IF($B13&gt;=$X$12,9,IF($B13&gt;=$X$11,8,IF($B13&gt;=$X$10,7,IF($B13&gt;=$X$9,6,0)))))</f>
        <v>9</v>
      </c>
      <c r="Q13" t="b">
        <f>IF($B$5="D",IF($B13&gt;=$Z$12,9,IF($B13&gt;=$Z$11,8,IF($B13&gt;=$Z$10,7,IF($B13&gt;=$Z$9,6,0)))))</f>
        <v>0</v>
      </c>
      <c r="R13" t="b">
        <f>IF($B$5="C",IF($B13&gt;=$AB$12,9,IF($B13&gt;=$AB$11,8,IF($B13&gt;=$AB$10,7,IF($B13&gt;=$AB$9,6,0)))))</f>
        <v>0</v>
      </c>
      <c r="S13" t="b">
        <f>IF($B$5="B",IF($B13&gt;=$AD$12,9,IF($B13&gt;=$AD$11,8,IF($B13&gt;=$AD$10,7,IF($B13&gt;=$AD$9,6,0)))))</f>
        <v>0</v>
      </c>
      <c r="T13" t="b">
        <f>IF($B$5="A",IF($B13&gt;=$AF$12,9,IF($B13&gt;=$AF$11,8,IF($B13&gt;=$AF$10,7,IF($B13&gt;=$AF$9,6,0)))))</f>
        <v>0</v>
      </c>
      <c r="U13" s="13">
        <f>MAX(P13:T13)</f>
        <v>9</v>
      </c>
    </row>
    <row r="14" spans="1:40" ht="18" x14ac:dyDescent="0.35">
      <c r="A14" s="2"/>
      <c r="B14" s="6" t="str">
        <f t="shared" si="0"/>
        <v/>
      </c>
      <c r="C14" s="2"/>
      <c r="D14" s="2"/>
      <c r="E14" s="2"/>
      <c r="F14" s="2"/>
      <c r="G14" s="5">
        <f t="shared" si="1"/>
        <v>0</v>
      </c>
      <c r="H14" s="5">
        <f t="shared" si="2"/>
        <v>0</v>
      </c>
      <c r="I14" s="2"/>
      <c r="J14" s="2"/>
      <c r="K14" s="2"/>
      <c r="L14" s="2"/>
      <c r="M14" s="26" t="str">
        <f t="shared" si="3"/>
        <v/>
      </c>
      <c r="N14" s="2"/>
      <c r="O14" s="17" t="str">
        <f>IF(LEN($B14)=0," ",IF($U14=9,"6,7,8,9",IF($U14=8,"6,7,8",IF($U14=7,"6,7",IF($U14=6,"6","None")))))</f>
        <v xml:space="preserve"> </v>
      </c>
      <c r="P14">
        <f>IF($B$5="E",IF($B14&gt;=$X$12,9,IF($B14&gt;=$X$11,8,IF($B14&gt;=$X$10,7,IF($B14&gt;=$X$9,6,0)))))</f>
        <v>9</v>
      </c>
      <c r="Q14" t="b">
        <f>IF($B$5="D",IF($B14&gt;=$Z$12,9,IF($B14&gt;=$Z$11,8,IF($B14&gt;=$Z$10,7,IF($B14&gt;=$Z$9,6,0)))))</f>
        <v>0</v>
      </c>
      <c r="R14" t="b">
        <f>IF($B$5="C",IF($B14&gt;=$AB$12,9,IF($B14&gt;=$AB$11,8,IF($B14&gt;=$AB$10,7,IF($B14&gt;=$AB$9,6,0)))))</f>
        <v>0</v>
      </c>
      <c r="S14" t="b">
        <f>IF($B$5="B",IF($B14&gt;=$AD$12,9,IF($B14&gt;=$AD$11,8,IF($B14&gt;=$AD$10,7,IF($B14&gt;=$AD$9,6,0)))))</f>
        <v>0</v>
      </c>
      <c r="T14" t="b">
        <f>IF($B$5="A",IF($B14&gt;=$AF$12,9,IF($B14&gt;=$AF$11,8,IF($B14&gt;=$AF$10,7,IF($B14&gt;=$AF$9,6,0)))))</f>
        <v>0</v>
      </c>
      <c r="U14" s="13">
        <f>MAX(P14:T14)</f>
        <v>9</v>
      </c>
    </row>
    <row r="15" spans="1:40" ht="18" x14ac:dyDescent="0.35">
      <c r="A15" s="2"/>
      <c r="B15" s="6" t="str">
        <f t="shared" si="0"/>
        <v/>
      </c>
      <c r="C15" s="2"/>
      <c r="D15" s="2"/>
      <c r="E15" s="2"/>
      <c r="F15" s="2"/>
      <c r="G15" s="5">
        <f t="shared" si="1"/>
        <v>0</v>
      </c>
      <c r="H15" s="5">
        <f t="shared" si="2"/>
        <v>0</v>
      </c>
      <c r="I15" s="2"/>
      <c r="J15" s="2"/>
      <c r="K15" s="2"/>
      <c r="L15" s="2"/>
      <c r="M15" s="26" t="str">
        <f t="shared" si="3"/>
        <v/>
      </c>
      <c r="N15" s="2"/>
      <c r="O15" s="17" t="str">
        <f>IF(LEN($B15)=0," ",IF($U15=9,"6,7,8,9",IF($U15=8,"6,7,8",IF($U15=7,"6,7",IF($U15=6,"6","None")))))</f>
        <v xml:space="preserve"> </v>
      </c>
      <c r="P15">
        <f>IF($B$5="E",IF($B15&gt;=$X$12,9,IF($B15&gt;=$X$11,8,IF($B15&gt;=$X$10,7,IF($B15&gt;=$X$9,6,0)))))</f>
        <v>9</v>
      </c>
      <c r="Q15" t="b">
        <f>IF($B$5="D",IF($B15&gt;=$Z$12,9,IF($B15&gt;=$Z$11,8,IF($B15&gt;=$Z$10,7,IF($B15&gt;=$Z$9,6,0)))))</f>
        <v>0</v>
      </c>
      <c r="R15" t="b">
        <f>IF($B$5="C",IF($B15&gt;=$AB$12,9,IF($B15&gt;=$AB$11,8,IF($B15&gt;=$AB$10,7,IF($B15&gt;=$AB$9,6,0)))))</f>
        <v>0</v>
      </c>
      <c r="S15" t="b">
        <f>IF($B$5="B",IF($B15&gt;=$AD$12,9,IF($B15&gt;=$AD$11,8,IF($B15&gt;=$AD$10,7,IF($B15&gt;=$AD$9,6,0)))))</f>
        <v>0</v>
      </c>
      <c r="T15" t="b">
        <f>IF($B$5="A",IF($B15&gt;=$AF$12,9,IF($B15&gt;=$AF$11,8,IF($B15&gt;=$AF$10,7,IF($B15&gt;=$AF$9,6,0)))))</f>
        <v>0</v>
      </c>
      <c r="U15" s="13">
        <f>MAX(P15:T15)</f>
        <v>9</v>
      </c>
      <c r="W15" s="8"/>
    </row>
    <row r="16" spans="1:40" ht="18" x14ac:dyDescent="0.35">
      <c r="A16" s="2"/>
      <c r="B16" s="6" t="str">
        <f t="shared" si="0"/>
        <v/>
      </c>
      <c r="C16" s="2"/>
      <c r="D16" s="2"/>
      <c r="E16" s="2"/>
      <c r="F16" s="2"/>
      <c r="G16" s="5">
        <f t="shared" si="1"/>
        <v>0</v>
      </c>
      <c r="H16" s="5">
        <f t="shared" si="2"/>
        <v>0</v>
      </c>
      <c r="I16" s="2"/>
      <c r="J16" s="2"/>
      <c r="K16" s="2"/>
      <c r="L16" s="2"/>
      <c r="M16" s="26" t="str">
        <f t="shared" si="3"/>
        <v/>
      </c>
      <c r="N16" s="2"/>
      <c r="O16" s="17" t="str">
        <f>IF(LEN($B16)=0," ",IF($U16=9,"6,7,8,9",IF($U16=8,"6,7,8",IF($U16=7,"6,7",IF($U16=6,"6","None")))))</f>
        <v xml:space="preserve"> </v>
      </c>
      <c r="P16">
        <f>IF($B$5="E",IF($B16&gt;=$X$12,9,IF($B16&gt;=$X$11,8,IF($B16&gt;=$X$10,7,IF($B16&gt;=$X$9,6,0)))))</f>
        <v>9</v>
      </c>
      <c r="Q16" t="b">
        <f>IF($B$5="D",IF($B16&gt;=$Z$12,9,IF($B16&gt;=$Z$11,8,IF($B16&gt;=$Z$10,7,IF($B16&gt;=$Z$9,6,0)))))</f>
        <v>0</v>
      </c>
      <c r="R16" t="b">
        <f>IF($B$5="C",IF($B16&gt;=$AB$12,9,IF($B16&gt;=$AB$11,8,IF($B16&gt;=$AB$10,7,IF($B16&gt;=$AB$9,6,0)))))</f>
        <v>0</v>
      </c>
      <c r="S16" t="b">
        <f>IF($B$5="B",IF($B16&gt;=$AD$12,9,IF($B16&gt;=$AD$11,8,IF($B16&gt;=$AD$10,7,IF($B16&gt;=$AD$9,6,0)))))</f>
        <v>0</v>
      </c>
      <c r="T16" t="b">
        <f>IF($B$5="A",IF($B16&gt;=$AF$12,9,IF($B16&gt;=$AF$11,8,IF($B16&gt;=$AF$10,7,IF($B16&gt;=$AF$9,6,0)))))</f>
        <v>0</v>
      </c>
      <c r="U16" s="13">
        <f>MAX(P16:T16)</f>
        <v>9</v>
      </c>
      <c r="V16" t="s">
        <v>36</v>
      </c>
      <c r="W16" s="8" t="s">
        <v>29</v>
      </c>
    </row>
    <row r="17" spans="1:33" ht="18" x14ac:dyDescent="0.35">
      <c r="A17" s="2"/>
      <c r="B17" s="6" t="str">
        <f t="shared" si="0"/>
        <v/>
      </c>
      <c r="C17" s="2"/>
      <c r="D17" s="2"/>
      <c r="E17" s="2"/>
      <c r="F17" s="2"/>
      <c r="G17" s="5">
        <f t="shared" si="1"/>
        <v>0</v>
      </c>
      <c r="H17" s="5">
        <f t="shared" si="2"/>
        <v>0</v>
      </c>
      <c r="I17" s="2"/>
      <c r="J17" s="2"/>
      <c r="K17" s="2"/>
      <c r="L17" s="2"/>
      <c r="M17" s="26" t="str">
        <f t="shared" si="3"/>
        <v/>
      </c>
      <c r="N17" s="2"/>
      <c r="O17" s="17" t="str">
        <f>IF(LEN($B17)=0," ",IF($U17=9,"6,7,8,9",IF($U17=8,"6,7,8",IF($U17=7,"6,7",IF($U17=6,"6","None")))))</f>
        <v xml:space="preserve"> </v>
      </c>
      <c r="P17">
        <f>IF($B$5="E",IF($B17&gt;=$X$12,9,IF($B17&gt;=$X$11,8,IF($B17&gt;=$X$10,7,IF($B17&gt;=$X$9,6,0)))))</f>
        <v>9</v>
      </c>
      <c r="Q17" t="b">
        <f>IF($B$5="D",IF($B17&gt;=$Z$12,9,IF($B17&gt;=$Z$11,8,IF($B17&gt;=$Z$10,7,IF($B17&gt;=$Z$9,6,0)))))</f>
        <v>0</v>
      </c>
      <c r="R17" t="b">
        <f>IF($B$5="C",IF($B17&gt;=$AB$12,9,IF($B17&gt;=$AB$11,8,IF($B17&gt;=$AB$10,7,IF($B17&gt;=$AB$9,6,0)))))</f>
        <v>0</v>
      </c>
      <c r="S17" t="b">
        <f>IF($B$5="B",IF($B17&gt;=$AD$12,9,IF($B17&gt;=$AD$11,8,IF($B17&gt;=$AD$10,7,IF($B17&gt;=$AD$9,6,0)))))</f>
        <v>0</v>
      </c>
      <c r="T17" t="b">
        <f>IF($B$5="A",IF($B17&gt;=$AF$12,9,IF($B17&gt;=$AF$11,8,IF($B17&gt;=$AF$10,7,IF($B17&gt;=$AF$9,6,0)))))</f>
        <v>0</v>
      </c>
      <c r="U17" s="13">
        <f>MAX(P17:T17)</f>
        <v>9</v>
      </c>
      <c r="V17" t="s">
        <v>17</v>
      </c>
      <c r="W17" t="s">
        <v>30</v>
      </c>
      <c r="X17" t="s">
        <v>31</v>
      </c>
    </row>
    <row r="18" spans="1:33" ht="18" x14ac:dyDescent="0.35">
      <c r="A18" s="2"/>
      <c r="B18" s="6" t="str">
        <f t="shared" si="0"/>
        <v/>
      </c>
      <c r="C18" s="2"/>
      <c r="D18" s="2"/>
      <c r="E18" s="2"/>
      <c r="F18" s="2"/>
      <c r="G18" s="5">
        <f t="shared" si="1"/>
        <v>0</v>
      </c>
      <c r="H18" s="5">
        <f t="shared" si="2"/>
        <v>0</v>
      </c>
      <c r="I18" s="2"/>
      <c r="J18" s="2"/>
      <c r="K18" s="2"/>
      <c r="L18" s="2"/>
      <c r="M18" s="26" t="str">
        <f t="shared" si="3"/>
        <v/>
      </c>
      <c r="N18" s="2"/>
      <c r="O18" s="17" t="str">
        <f>IF(LEN($B18)=0," ",IF($U18=9,"6,7,8,9",IF($U18=8,"6,7,8",IF($U18=7,"6,7",IF($U18=6,"6","None")))))</f>
        <v xml:space="preserve"> </v>
      </c>
      <c r="P18">
        <f>IF($B$5="E",IF($B18&gt;=$X$12,9,IF($B18&gt;=$X$11,8,IF($B18&gt;=$X$10,7,IF($B18&gt;=$X$9,6,0)))))</f>
        <v>9</v>
      </c>
      <c r="Q18" t="b">
        <f>IF($B$5="D",IF($B18&gt;=$Z$12,9,IF($B18&gt;=$Z$11,8,IF($B18&gt;=$Z$10,7,IF($B18&gt;=$Z$9,6,0)))))</f>
        <v>0</v>
      </c>
      <c r="R18" t="b">
        <f>IF($B$5="C",IF($B18&gt;=$AB$12,9,IF($B18&gt;=$AB$11,8,IF($B18&gt;=$AB$10,7,IF($B18&gt;=$AB$9,6,0)))))</f>
        <v>0</v>
      </c>
      <c r="S18" t="b">
        <f>IF($B$5="B",IF($B18&gt;=$AD$12,9,IF($B18&gt;=$AD$11,8,IF($B18&gt;=$AD$10,7,IF($B18&gt;=$AD$9,6,0)))))</f>
        <v>0</v>
      </c>
      <c r="T18" t="b">
        <f>IF($B$5="A",IF($B18&gt;=$AF$12,9,IF($B18&gt;=$AF$11,8,IF($B18&gt;=$AF$10,7,IF($B18&gt;=$AF$9,6,0)))))</f>
        <v>0</v>
      </c>
      <c r="U18" s="13">
        <f>MAX(P18:T18)</f>
        <v>9</v>
      </c>
      <c r="V18" t="s">
        <v>18</v>
      </c>
      <c r="X18" t="s">
        <v>32</v>
      </c>
    </row>
    <row r="19" spans="1:33" ht="18" x14ac:dyDescent="0.35">
      <c r="A19" s="2"/>
      <c r="B19" s="6" t="str">
        <f t="shared" si="0"/>
        <v/>
      </c>
      <c r="C19" s="2"/>
      <c r="D19" s="2"/>
      <c r="E19" s="2"/>
      <c r="F19" s="2"/>
      <c r="G19" s="5">
        <f t="shared" si="1"/>
        <v>0</v>
      </c>
      <c r="H19" s="5">
        <f t="shared" si="2"/>
        <v>0</v>
      </c>
      <c r="I19" s="2"/>
      <c r="J19" s="2"/>
      <c r="K19" s="2"/>
      <c r="L19" s="2"/>
      <c r="M19" s="26" t="str">
        <f t="shared" si="3"/>
        <v/>
      </c>
      <c r="N19" s="2"/>
      <c r="O19" s="17" t="str">
        <f>IF(LEN($B19)=0," ",IF($U19=9,"6,7,8,9",IF($U19=8,"6,7,8",IF($U19=7,"6,7",IF($U19=6,"6","None")))))</f>
        <v xml:space="preserve"> </v>
      </c>
      <c r="P19">
        <f>IF($B$5="E",IF($B19&gt;=$X$12,9,IF($B19&gt;=$X$11,8,IF($B19&gt;=$X$10,7,IF($B19&gt;=$X$9,6,0)))))</f>
        <v>9</v>
      </c>
      <c r="Q19" t="b">
        <f>IF($B$5="D",IF($B19&gt;=$Z$12,9,IF($B19&gt;=$Z$11,8,IF($B19&gt;=$Z$10,7,IF($B19&gt;=$Z$9,6,0)))))</f>
        <v>0</v>
      </c>
      <c r="R19" t="b">
        <f>IF($B$5="C",IF($B19&gt;=$AB$12,9,IF($B19&gt;=$AB$11,8,IF($B19&gt;=$AB$10,7,IF($B19&gt;=$AB$9,6,0)))))</f>
        <v>0</v>
      </c>
      <c r="S19" t="b">
        <f>IF($B$5="B",IF($B19&gt;=$AD$12,9,IF($B19&gt;=$AD$11,8,IF($B19&gt;=$AD$10,7,IF($B19&gt;=$AD$9,6,0)))))</f>
        <v>0</v>
      </c>
      <c r="T19" t="b">
        <f>IF($B$5="A",IF($B19&gt;=$AF$12,9,IF($B19&gt;=$AF$11,8,IF($B19&gt;=$AF$10,7,IF($B19&gt;=$AF$9,6,0)))))</f>
        <v>0</v>
      </c>
      <c r="U19" s="13">
        <f>MAX(P19:T19)</f>
        <v>9</v>
      </c>
      <c r="V19" t="s">
        <v>19</v>
      </c>
      <c r="X19" t="s">
        <v>33</v>
      </c>
    </row>
    <row r="20" spans="1:33" ht="18" x14ac:dyDescent="0.35">
      <c r="A20" s="2"/>
      <c r="B20" s="6" t="str">
        <f t="shared" ref="B20:B33" si="4">IFERROR(H20/G20,"")</f>
        <v/>
      </c>
      <c r="C20" s="2"/>
      <c r="D20" s="2"/>
      <c r="E20" s="2"/>
      <c r="F20" s="2"/>
      <c r="G20" s="5">
        <f t="shared" ref="G20:G35" si="5">D20-(E20+F20)</f>
        <v>0</v>
      </c>
      <c r="H20" s="5">
        <f t="shared" ref="H20:H35" si="6">SUM(I20:L20)</f>
        <v>0</v>
      </c>
      <c r="I20" s="2"/>
      <c r="J20" s="2"/>
      <c r="K20" s="2"/>
      <c r="L20" s="2"/>
      <c r="M20" s="26" t="str">
        <f t="shared" si="3"/>
        <v/>
      </c>
      <c r="N20" s="2"/>
      <c r="O20" s="17" t="str">
        <f>IF(LEN($B20)=0," ",IF($U20=9,"6,7,8,9",IF($U20=8,"6,7,8",IF($U20=7,"6,7",IF($U20=6,"6","None")))))</f>
        <v xml:space="preserve"> </v>
      </c>
      <c r="P20">
        <f>IF($B$5="E",IF($B20&gt;=$X$12,9,IF($B20&gt;=$X$11,8,IF($B20&gt;=$X$10,7,IF($B20&gt;=$X$9,6,0)))))</f>
        <v>9</v>
      </c>
      <c r="Q20" t="b">
        <f>IF($B$5="D",IF(#REF!&gt;=$Z$12,9,IF(#REF!&gt;=$Z$11,8,IF(#REF!&gt;=$Z$10,7,IF(#REF!&gt;=$Z$9,6,0)))))</f>
        <v>0</v>
      </c>
      <c r="R20" t="b">
        <f>IF($B$5="C",IF(#REF!&gt;=$AB$12,9,IF(#REF!&gt;=$AB$11,8,IF(#REF!&gt;=$AB$10,7,IF(#REF!&gt;=$AB$9,6,0)))))</f>
        <v>0</v>
      </c>
      <c r="S20" t="b">
        <f>IF($B$5="B",IF(#REF!&gt;=$AD$12,9,IF(#REF!&gt;=$AD$11,8,IF(#REF!&gt;=$AD$10,7,IF(#REF!&gt;=$AD$9,6,0)))))</f>
        <v>0</v>
      </c>
      <c r="T20" t="b">
        <f>IF($B$5="A",IF(#REF!&gt;=$AF$12,9,IF(#REF!&gt;=$AF$11,8,IF(#REF!&gt;=$AF$10,7,IF(#REF!&gt;=$AF$9,6,0)))))</f>
        <v>0</v>
      </c>
      <c r="U20" s="13">
        <f>MAX(P20:T20)</f>
        <v>9</v>
      </c>
      <c r="V20" t="s">
        <v>20</v>
      </c>
      <c r="X20" t="s">
        <v>34</v>
      </c>
    </row>
    <row r="21" spans="1:33" ht="18" x14ac:dyDescent="0.35">
      <c r="A21" s="2"/>
      <c r="B21" s="6" t="str">
        <f t="shared" si="4"/>
        <v/>
      </c>
      <c r="C21" s="2"/>
      <c r="D21" s="2"/>
      <c r="E21" s="2"/>
      <c r="F21" s="2"/>
      <c r="G21" s="5">
        <f t="shared" si="5"/>
        <v>0</v>
      </c>
      <c r="H21" s="5">
        <f t="shared" si="6"/>
        <v>0</v>
      </c>
      <c r="I21" s="2"/>
      <c r="J21" s="2"/>
      <c r="K21" s="2"/>
      <c r="L21" s="2"/>
      <c r="M21" s="26" t="str">
        <f t="shared" si="3"/>
        <v/>
      </c>
      <c r="N21" s="2"/>
      <c r="O21" s="17" t="str">
        <f>IF(LEN($B21)=0," ",IF($U21=9,"6,7,8,9",IF($U21=8,"6,7,8",IF($U21=7,"6,7",IF($U21=6,"6","None")))))</f>
        <v xml:space="preserve"> </v>
      </c>
      <c r="P21">
        <f>IF($B$5="E",IF($B21&gt;=$X$12,9,IF($B21&gt;=$X$11,8,IF($B21&gt;=$X$10,7,IF($B21&gt;=$X$9,6,0)))))</f>
        <v>9</v>
      </c>
      <c r="Q21" t="b">
        <f>IF($B$5="D",IF($B20&gt;=$Z$12,9,IF($B20&gt;=$Z$11,8,IF($B20&gt;=$Z$10,7,IF($B20&gt;=$Z$9,6,0)))))</f>
        <v>0</v>
      </c>
      <c r="R21" t="b">
        <f>IF($B$5="C",IF($B20&gt;=$AB$12,9,IF($B20&gt;=$AB$11,8,IF($B20&gt;=$AB$10,7,IF($B20&gt;=$AB$9,6,0)))))</f>
        <v>0</v>
      </c>
      <c r="S21" t="b">
        <f>IF($B$5="B",IF($B20&gt;=$AD$12,9,IF($B20&gt;=$AD$11,8,IF($B20&gt;=$AD$10,7,IF($B20&gt;=$AD$9,6,0)))))</f>
        <v>0</v>
      </c>
      <c r="T21" t="b">
        <f>IF($B$5="A",IF($B20&gt;=$AF$12,9,IF($B20&gt;=$AF$11,8,IF($B20&gt;=$AF$10,7,IF($B20&gt;=$AF$9,6,0)))))</f>
        <v>0</v>
      </c>
      <c r="U21" s="13">
        <f>MAX(P21:T21)</f>
        <v>9</v>
      </c>
      <c r="V21" t="s">
        <v>21</v>
      </c>
    </row>
    <row r="22" spans="1:33" ht="18" x14ac:dyDescent="0.35">
      <c r="A22" s="2"/>
      <c r="B22" s="6" t="str">
        <f t="shared" si="4"/>
        <v/>
      </c>
      <c r="C22" s="2"/>
      <c r="D22" s="2"/>
      <c r="E22" s="2"/>
      <c r="F22" s="2"/>
      <c r="G22" s="5">
        <f t="shared" si="5"/>
        <v>0</v>
      </c>
      <c r="H22" s="5">
        <f t="shared" si="6"/>
        <v>0</v>
      </c>
      <c r="I22" s="2"/>
      <c r="J22" s="2"/>
      <c r="K22" s="2"/>
      <c r="L22" s="2"/>
      <c r="M22" s="26" t="str">
        <f t="shared" si="3"/>
        <v/>
      </c>
      <c r="N22" s="2"/>
      <c r="O22" s="17" t="str">
        <f>IF(LEN($B22)=0," ",IF($U22=9,"6,7,8,9",IF($U22=8,"6,7,8",IF($U22=7,"6,7",IF($U22=6,"6","None")))))</f>
        <v xml:space="preserve"> </v>
      </c>
      <c r="P22">
        <f>IF($B$5="E",IF($B22&gt;=$X$12,9,IF($B22&gt;=$X$11,8,IF($B22&gt;=$X$10,7,IF($B22&gt;=$X$9,6,0)))))</f>
        <v>9</v>
      </c>
      <c r="Q22" t="b">
        <f>IF($B$5="D",IF($B21&gt;=$Z$12,9,IF($B21&gt;=$Z$11,8,IF($B21&gt;=$Z$10,7,IF($B21&gt;=$Z$9,6,0)))))</f>
        <v>0</v>
      </c>
      <c r="R22" t="b">
        <f>IF($B$5="C",IF($B21&gt;=$AB$12,9,IF($B21&gt;=$AB$11,8,IF($B21&gt;=$AB$10,7,IF($B21&gt;=$AB$9,6,0)))))</f>
        <v>0</v>
      </c>
      <c r="S22" t="b">
        <f>IF($B$5="B",IF($B21&gt;=$AD$12,9,IF($B21&gt;=$AD$11,8,IF($B21&gt;=$AD$10,7,IF($B21&gt;=$AD$9,6,0)))))</f>
        <v>0</v>
      </c>
      <c r="T22" t="b">
        <f>IF($B$5="A",IF($B21&gt;=$AF$12,9,IF($B21&gt;=$AF$11,8,IF($B21&gt;=$AF$10,7,IF($B21&gt;=$AF$9,6,0)))))</f>
        <v>0</v>
      </c>
      <c r="U22" s="13">
        <f>MAX(P22:T22)</f>
        <v>9</v>
      </c>
      <c r="W22" s="24" t="s">
        <v>35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ht="18" x14ac:dyDescent="0.35">
      <c r="A23" s="2"/>
      <c r="B23" s="6" t="str">
        <f t="shared" si="4"/>
        <v/>
      </c>
      <c r="C23" s="2"/>
      <c r="D23" s="2"/>
      <c r="E23" s="2"/>
      <c r="F23" s="2"/>
      <c r="G23" s="5">
        <f t="shared" si="5"/>
        <v>0</v>
      </c>
      <c r="H23" s="5">
        <f t="shared" si="6"/>
        <v>0</v>
      </c>
      <c r="I23" s="2"/>
      <c r="J23" s="2"/>
      <c r="K23" s="2"/>
      <c r="L23" s="2"/>
      <c r="M23" s="26" t="str">
        <f t="shared" si="3"/>
        <v/>
      </c>
      <c r="N23" s="2"/>
      <c r="O23" s="17" t="str">
        <f>IF(LEN($B23)=0," ",IF($U23=9,"6,7,8,9",IF($U23=8,"6,7,8",IF($U23=7,"6,7",IF($U23=6,"6","None")))))</f>
        <v xml:space="preserve"> </v>
      </c>
      <c r="P23">
        <f>IF($B$5="E",IF($B23&gt;=$X$12,9,IF($B23&gt;=$X$11,8,IF($B23&gt;=$X$10,7,IF($B23&gt;=$X$9,6,0)))))</f>
        <v>9</v>
      </c>
      <c r="Q23" t="b">
        <f>IF($B$5="D",IF($B22&gt;=$Z$12,9,IF($B22&gt;=$Z$11,8,IF($B22&gt;=$Z$10,7,IF($B22&gt;=$Z$9,6,0)))))</f>
        <v>0</v>
      </c>
      <c r="R23" t="b">
        <f>IF($B$5="C",IF($B22&gt;=$AB$12,9,IF($B22&gt;=$AB$11,8,IF($B22&gt;=$AB$10,7,IF($B22&gt;=$AB$9,6,0)))))</f>
        <v>0</v>
      </c>
      <c r="S23" t="b">
        <f>IF($B$5="B",IF($B22&gt;=$AD$12,9,IF($B22&gt;=$AD$11,8,IF($B22&gt;=$AD$10,7,IF($B22&gt;=$AD$9,6,0)))))</f>
        <v>0</v>
      </c>
      <c r="T23" t="b">
        <f>IF($B$5="A",IF($B22&gt;=$AF$12,9,IF($B22&gt;=$AF$11,8,IF($B22&gt;=$AF$10,7,IF($B22&gt;=$AF$9,6,0)))))</f>
        <v>0</v>
      </c>
      <c r="U23" s="13">
        <f>MAX(P23:T23)</f>
        <v>9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 ht="18" x14ac:dyDescent="0.35">
      <c r="A24" s="2"/>
      <c r="B24" s="6" t="str">
        <f t="shared" si="4"/>
        <v/>
      </c>
      <c r="C24" s="2"/>
      <c r="D24" s="2"/>
      <c r="E24" s="2"/>
      <c r="F24" s="2"/>
      <c r="G24" s="5">
        <f t="shared" si="5"/>
        <v>0</v>
      </c>
      <c r="H24" s="5">
        <f t="shared" si="6"/>
        <v>0</v>
      </c>
      <c r="I24" s="2"/>
      <c r="J24" s="2"/>
      <c r="K24" s="2"/>
      <c r="L24" s="2"/>
      <c r="M24" s="26" t="str">
        <f t="shared" si="3"/>
        <v/>
      </c>
      <c r="N24" s="2"/>
      <c r="O24" s="17" t="str">
        <f>IF(LEN($B24)=0," ",IF($U24=9,"6,7,8,9",IF($U24=8,"6,7,8",IF($U24=7,"6,7",IF($U24=6,"6","None")))))</f>
        <v xml:space="preserve"> </v>
      </c>
      <c r="P24">
        <f>IF($B$5="E",IF($B24&gt;=$X$12,9,IF($B24&gt;=$X$11,8,IF($B24&gt;=$X$10,7,IF($B24&gt;=$X$9,6,0)))))</f>
        <v>9</v>
      </c>
      <c r="Q24" t="b">
        <f>IF($B$5="D",IF($B23&gt;=$Z$12,9,IF($B23&gt;=$Z$11,8,IF($B23&gt;=$Z$10,7,IF($B23&gt;=$Z$9,6,0)))))</f>
        <v>0</v>
      </c>
      <c r="R24" t="b">
        <f>IF($B$5="C",IF($B23&gt;=$AB$12,9,IF($B23&gt;=$AB$11,8,IF($B23&gt;=$AB$10,7,IF($B23&gt;=$AB$9,6,0)))))</f>
        <v>0</v>
      </c>
      <c r="S24" t="b">
        <f>IF($B$5="B",IF($B23&gt;=$AD$12,9,IF($B23&gt;=$AD$11,8,IF($B23&gt;=$AD$10,7,IF($B23&gt;=$AD$9,6,0)))))</f>
        <v>0</v>
      </c>
      <c r="T24" t="b">
        <f>IF($B$5="A",IF($B23&gt;=$AF$12,9,IF($B23&gt;=$AF$11,8,IF($B23&gt;=$AF$10,7,IF($B23&gt;=$AF$9,6,0)))))</f>
        <v>0</v>
      </c>
      <c r="U24" s="13">
        <f>MAX(P24:T24)</f>
        <v>9</v>
      </c>
    </row>
    <row r="25" spans="1:33" ht="18" x14ac:dyDescent="0.35">
      <c r="A25" s="2"/>
      <c r="B25" s="6" t="str">
        <f t="shared" si="4"/>
        <v/>
      </c>
      <c r="C25" s="2"/>
      <c r="D25" s="2"/>
      <c r="E25" s="2"/>
      <c r="F25" s="2"/>
      <c r="G25" s="5">
        <f t="shared" si="5"/>
        <v>0</v>
      </c>
      <c r="H25" s="5">
        <f t="shared" si="6"/>
        <v>0</v>
      </c>
      <c r="I25" s="2"/>
      <c r="J25" s="2"/>
      <c r="K25" s="2"/>
      <c r="L25" s="2"/>
      <c r="M25" s="26" t="str">
        <f t="shared" si="3"/>
        <v/>
      </c>
      <c r="N25" s="2"/>
      <c r="O25" s="17" t="str">
        <f>IF(LEN($B25)=0," ",IF($U25=9,"6,7,8,9",IF($U25=8,"6,7,8",IF($U25=7,"6,7",IF($U25=6,"6","None")))))</f>
        <v xml:space="preserve"> </v>
      </c>
      <c r="P25">
        <f>IF($B$5="E",IF($B25&gt;=$X$12,9,IF($B25&gt;=$X$11,8,IF($B25&gt;=$X$10,7,IF($B25&gt;=$X$9,6,0)))))</f>
        <v>9</v>
      </c>
      <c r="Q25" t="b">
        <f>IF($B$5="D",IF($B24&gt;=$Z$12,9,IF($B24&gt;=$Z$11,8,IF($B24&gt;=$Z$10,7,IF($B24&gt;=$Z$9,6,0)))))</f>
        <v>0</v>
      </c>
      <c r="R25" t="b">
        <f>IF($B$5="C",IF($B24&gt;=$AB$12,9,IF($B24&gt;=$AB$11,8,IF($B24&gt;=$AB$10,7,IF($B24&gt;=$AB$9,6,0)))))</f>
        <v>0</v>
      </c>
      <c r="S25" t="b">
        <f>IF($B$5="B",IF($B24&gt;=$AD$12,9,IF($B24&gt;=$AD$11,8,IF($B24&gt;=$AD$10,7,IF($B24&gt;=$AD$9,6,0)))))</f>
        <v>0</v>
      </c>
      <c r="T25" t="b">
        <f>IF($B$5="A",IF($B24&gt;=$AF$12,9,IF($B24&gt;=$AF$11,8,IF($B24&gt;=$AF$10,7,IF($B24&gt;=$AF$9,6,0)))))</f>
        <v>0</v>
      </c>
      <c r="U25" s="13">
        <f>MAX(P25:T25)</f>
        <v>9</v>
      </c>
    </row>
    <row r="26" spans="1:33" ht="18" x14ac:dyDescent="0.35">
      <c r="A26" s="2"/>
      <c r="B26" s="6" t="str">
        <f t="shared" si="4"/>
        <v/>
      </c>
      <c r="C26" s="2"/>
      <c r="D26" s="2"/>
      <c r="E26" s="2"/>
      <c r="F26" s="2"/>
      <c r="G26" s="5">
        <f t="shared" si="5"/>
        <v>0</v>
      </c>
      <c r="H26" s="5">
        <f t="shared" si="6"/>
        <v>0</v>
      </c>
      <c r="I26" s="2"/>
      <c r="J26" s="2"/>
      <c r="K26" s="2"/>
      <c r="L26" s="2"/>
      <c r="M26" s="26" t="str">
        <f t="shared" si="3"/>
        <v/>
      </c>
      <c r="N26" s="2"/>
      <c r="O26" s="17" t="str">
        <f>IF(LEN($B26)=0," ",IF($U26=9,"6,7,8,9",IF($U26=8,"6,7,8",IF($U26=7,"6,7",IF($U26=6,"6","None")))))</f>
        <v xml:space="preserve"> </v>
      </c>
      <c r="P26">
        <f>IF($B$5="E",IF($B26&gt;=$X$12,9,IF($B26&gt;=$X$11,8,IF($B26&gt;=$X$10,7,IF($B26&gt;=$X$9,6,0)))))</f>
        <v>9</v>
      </c>
      <c r="Q26" t="b">
        <f>IF($B$5="D",IF($B25&gt;=$Z$12,9,IF($B25&gt;=$Z$11,8,IF($B25&gt;=$Z$10,7,IF($B25&gt;=$Z$9,6,0)))))</f>
        <v>0</v>
      </c>
      <c r="R26" t="b">
        <f>IF($B$5="C",IF($B25&gt;=$AB$12,9,IF($B25&gt;=$AB$11,8,IF($B25&gt;=$AB$10,7,IF($B25&gt;=$AB$9,6,0)))))</f>
        <v>0</v>
      </c>
      <c r="S26" t="b">
        <f>IF($B$5="B",IF($B25&gt;=$AD$12,9,IF($B25&gt;=$AD$11,8,IF($B25&gt;=$AD$10,7,IF($B25&gt;=$AD$9,6,0)))))</f>
        <v>0</v>
      </c>
      <c r="T26" t="b">
        <f>IF($B$5="A",IF($B25&gt;=$AF$12,9,IF($B25&gt;=$AF$11,8,IF($B25&gt;=$AF$10,7,IF($B25&gt;=$AF$9,6,0)))))</f>
        <v>0</v>
      </c>
      <c r="U26" s="13">
        <f>MAX(P26:T26)</f>
        <v>9</v>
      </c>
    </row>
    <row r="27" spans="1:33" ht="18" x14ac:dyDescent="0.35">
      <c r="A27" s="2"/>
      <c r="B27" s="6" t="str">
        <f t="shared" si="4"/>
        <v/>
      </c>
      <c r="C27" s="2"/>
      <c r="D27" s="2"/>
      <c r="E27" s="2"/>
      <c r="F27" s="2"/>
      <c r="G27" s="5">
        <f t="shared" si="5"/>
        <v>0</v>
      </c>
      <c r="H27" s="5">
        <f t="shared" si="6"/>
        <v>0</v>
      </c>
      <c r="I27" s="2"/>
      <c r="J27" s="2"/>
      <c r="K27" s="2"/>
      <c r="L27" s="2"/>
      <c r="M27" s="26" t="str">
        <f t="shared" si="3"/>
        <v/>
      </c>
      <c r="N27" s="2"/>
      <c r="O27" s="17" t="str">
        <f>IF(LEN($B27)=0," ",IF($U27=9,"6,7,8,9",IF($U27=8,"6,7,8",IF($U27=7,"6,7",IF($U27=6,"6","None")))))</f>
        <v xml:space="preserve"> </v>
      </c>
      <c r="P27">
        <f>IF($B$5="E",IF($B27&gt;=$X$12,9,IF($B27&gt;=$X$11,8,IF($B27&gt;=$X$10,7,IF($B27&gt;=$X$9,6,0)))))</f>
        <v>9</v>
      </c>
      <c r="Q27" t="b">
        <f>IF($B$5="D",IF($B26&gt;=$Z$12,9,IF($B26&gt;=$Z$11,8,IF($B26&gt;=$Z$10,7,IF($B26&gt;=$Z$9,6,0)))))</f>
        <v>0</v>
      </c>
      <c r="R27" t="b">
        <f>IF($B$5="C",IF($B26&gt;=$AB$12,9,IF($B26&gt;=$AB$11,8,IF($B26&gt;=$AB$10,7,IF($B26&gt;=$AB$9,6,0)))))</f>
        <v>0</v>
      </c>
      <c r="S27" t="b">
        <f>IF($B$5="B",IF($B26&gt;=$AD$12,9,IF($B26&gt;=$AD$11,8,IF($B26&gt;=$AD$10,7,IF($B26&gt;=$AD$9,6,0)))))</f>
        <v>0</v>
      </c>
      <c r="T27" t="b">
        <f>IF($B$5="A",IF($B26&gt;=$AF$12,9,IF($B26&gt;=$AF$11,8,IF($B26&gt;=$AF$10,7,IF($B26&gt;=$AF$9,6,0)))))</f>
        <v>0</v>
      </c>
      <c r="U27" s="13">
        <f>MAX(P27:T27)</f>
        <v>9</v>
      </c>
    </row>
    <row r="28" spans="1:33" ht="18" x14ac:dyDescent="0.35">
      <c r="A28" s="2"/>
      <c r="B28" s="6" t="str">
        <f t="shared" si="4"/>
        <v/>
      </c>
      <c r="C28" s="2"/>
      <c r="D28" s="2"/>
      <c r="E28" s="2"/>
      <c r="F28" s="2"/>
      <c r="G28" s="5">
        <f t="shared" si="5"/>
        <v>0</v>
      </c>
      <c r="H28" s="5">
        <f t="shared" si="6"/>
        <v>0</v>
      </c>
      <c r="I28" s="2"/>
      <c r="J28" s="2"/>
      <c r="K28" s="2"/>
      <c r="L28" s="2"/>
      <c r="M28" s="26" t="str">
        <f t="shared" si="3"/>
        <v/>
      </c>
      <c r="N28" s="2"/>
      <c r="O28" s="17" t="str">
        <f>IF(LEN($B28)=0," ",IF($U28=9,"6,7,8,9",IF($U28=8,"6,7,8",IF($U28=7,"6,7",IF($U28=6,"6","None")))))</f>
        <v xml:space="preserve"> </v>
      </c>
      <c r="P28">
        <f>IF($B$5="E",IF($B28&gt;=$X$12,9,IF($B28&gt;=$X$11,8,IF($B28&gt;=$X$10,7,IF($B28&gt;=$X$9,6,0)))))</f>
        <v>9</v>
      </c>
      <c r="Q28" t="b">
        <f>IF($B$5="D",IF($B27&gt;=$Z$12,9,IF($B27&gt;=$Z$11,8,IF($B27&gt;=$Z$10,7,IF($B27&gt;=$Z$9,6,0)))))</f>
        <v>0</v>
      </c>
      <c r="R28" t="b">
        <f>IF($B$5="C",IF($B27&gt;=$AB$12,9,IF($B27&gt;=$AB$11,8,IF($B27&gt;=$AB$10,7,IF($B27&gt;=$AB$9,6,0)))))</f>
        <v>0</v>
      </c>
      <c r="S28" t="b">
        <f>IF($B$5="B",IF($B27&gt;=$AD$12,9,IF($B27&gt;=$AD$11,8,IF($B27&gt;=$AD$10,7,IF($B27&gt;=$AD$9,6,0)))))</f>
        <v>0</v>
      </c>
      <c r="T28" t="b">
        <f>IF($B$5="A",IF($B27&gt;=$AF$12,9,IF($B27&gt;=$AF$11,8,IF($B27&gt;=$AF$10,7,IF($B27&gt;=$AF$9,6,0)))))</f>
        <v>0</v>
      </c>
      <c r="U28" s="13">
        <f>MAX(P28:T28)</f>
        <v>9</v>
      </c>
    </row>
    <row r="29" spans="1:33" ht="18" x14ac:dyDescent="0.35">
      <c r="A29" s="2"/>
      <c r="B29" s="6" t="str">
        <f t="shared" si="4"/>
        <v/>
      </c>
      <c r="C29" s="2"/>
      <c r="D29" s="2"/>
      <c r="E29" s="2"/>
      <c r="F29" s="2"/>
      <c r="G29" s="5">
        <f t="shared" si="5"/>
        <v>0</v>
      </c>
      <c r="H29" s="5">
        <f t="shared" si="6"/>
        <v>0</v>
      </c>
      <c r="I29" s="2"/>
      <c r="J29" s="2"/>
      <c r="K29" s="2"/>
      <c r="L29" s="2"/>
      <c r="M29" s="26" t="str">
        <f t="shared" si="3"/>
        <v/>
      </c>
      <c r="N29" s="2"/>
      <c r="O29" s="17" t="str">
        <f>IF(LEN($B29)=0," ",IF($U29=9,"6,7,8,9",IF($U29=8,"6,7,8",IF($U29=7,"6,7",IF($U29=6,"6","None")))))</f>
        <v xml:space="preserve"> </v>
      </c>
      <c r="P29">
        <f>IF($B$5="E",IF($B29&gt;=$X$12,9,IF($B29&gt;=$X$11,8,IF($B29&gt;=$X$10,7,IF($B29&gt;=$X$9,6,0)))))</f>
        <v>9</v>
      </c>
      <c r="Q29" t="b">
        <f>IF($B$5="D",IF($B28&gt;=$Z$12,9,IF($B28&gt;=$Z$11,8,IF($B28&gt;=$Z$10,7,IF($B28&gt;=$Z$9,6,0)))))</f>
        <v>0</v>
      </c>
      <c r="R29" t="b">
        <f>IF($B$5="C",IF($B28&gt;=$AB$12,9,IF($B28&gt;=$AB$11,8,IF($B28&gt;=$AB$10,7,IF($B28&gt;=$AB$9,6,0)))))</f>
        <v>0</v>
      </c>
      <c r="S29" t="b">
        <f>IF($B$5="B",IF($B28&gt;=$AD$12,9,IF($B28&gt;=$AD$11,8,IF($B28&gt;=$AD$10,7,IF($B28&gt;=$AD$9,6,0)))))</f>
        <v>0</v>
      </c>
      <c r="T29" t="b">
        <f>IF($B$5="A",IF($B28&gt;=$AF$12,9,IF($B28&gt;=$AF$11,8,IF($B28&gt;=$AF$10,7,IF($B28&gt;=$AF$9,6,0)))))</f>
        <v>0</v>
      </c>
      <c r="U29" s="13">
        <f>MAX(P29:T29)</f>
        <v>9</v>
      </c>
    </row>
    <row r="30" spans="1:33" ht="18" x14ac:dyDescent="0.35">
      <c r="A30" s="2"/>
      <c r="B30" s="6" t="str">
        <f t="shared" si="4"/>
        <v/>
      </c>
      <c r="C30" s="2"/>
      <c r="D30" s="2"/>
      <c r="E30" s="2"/>
      <c r="F30" s="2"/>
      <c r="G30" s="5">
        <f t="shared" si="5"/>
        <v>0</v>
      </c>
      <c r="H30" s="5">
        <f t="shared" si="6"/>
        <v>0</v>
      </c>
      <c r="I30" s="2"/>
      <c r="J30" s="2"/>
      <c r="K30" s="2"/>
      <c r="L30" s="2"/>
      <c r="M30" s="26" t="str">
        <f t="shared" si="3"/>
        <v/>
      </c>
      <c r="N30" s="2"/>
      <c r="O30" s="17" t="str">
        <f>IF(LEN($B30)=0," ",IF($U30=9,"6,7,8,9",IF($U30=8,"6,7,8",IF($U30=7,"6,7",IF($U30=6,"6","None")))))</f>
        <v xml:space="preserve"> </v>
      </c>
      <c r="P30">
        <f>IF($B$5="E",IF($B30&gt;=$X$12,9,IF($B30&gt;=$X$11,8,IF($B30&gt;=$X$10,7,IF($B30&gt;=$X$9,6,0)))))</f>
        <v>9</v>
      </c>
      <c r="Q30" t="b">
        <f>IF($B$5="D",IF($B29&gt;=$Z$12,9,IF($B29&gt;=$Z$11,8,IF($B29&gt;=$Z$10,7,IF($B29&gt;=$Z$9,6,0)))))</f>
        <v>0</v>
      </c>
      <c r="R30" t="b">
        <f>IF($B$5="C",IF($B29&gt;=$AB$12,9,IF($B29&gt;=$AB$11,8,IF($B29&gt;=$AB$10,7,IF($B29&gt;=$AB$9,6,0)))))</f>
        <v>0</v>
      </c>
      <c r="S30" t="b">
        <f>IF($B$5="B",IF($B29&gt;=$AD$12,9,IF($B29&gt;=$AD$11,8,IF($B29&gt;=$AD$10,7,IF($B29&gt;=$AD$9,6,0)))))</f>
        <v>0</v>
      </c>
      <c r="T30" t="b">
        <f>IF($B$5="A",IF($B29&gt;=$AF$12,9,IF($B29&gt;=$AF$11,8,IF($B29&gt;=$AF$10,7,IF($B29&gt;=$AF$9,6,0)))))</f>
        <v>0</v>
      </c>
      <c r="U30" s="13">
        <f>MAX(P30:T30)</f>
        <v>9</v>
      </c>
    </row>
    <row r="31" spans="1:33" ht="18" x14ac:dyDescent="0.35">
      <c r="A31" s="2"/>
      <c r="B31" s="6" t="str">
        <f t="shared" si="4"/>
        <v/>
      </c>
      <c r="C31" s="2"/>
      <c r="D31" s="2"/>
      <c r="E31" s="2"/>
      <c r="F31" s="2"/>
      <c r="G31" s="5">
        <f t="shared" si="5"/>
        <v>0</v>
      </c>
      <c r="H31" s="5">
        <f t="shared" si="6"/>
        <v>0</v>
      </c>
      <c r="I31" s="2"/>
      <c r="J31" s="2"/>
      <c r="K31" s="2"/>
      <c r="L31" s="2"/>
      <c r="M31" s="26" t="str">
        <f t="shared" si="3"/>
        <v/>
      </c>
      <c r="N31" s="2"/>
      <c r="O31" s="17" t="str">
        <f>IF(LEN($B31)=0," ",IF($U31=9,"6,7,8,9",IF($U31=8,"6,7,8",IF($U31=7,"6,7",IF($U31=6,"6","None")))))</f>
        <v xml:space="preserve"> </v>
      </c>
      <c r="P31">
        <f>IF($B$5="E",IF($B31&gt;=$X$12,9,IF($B31&gt;=$X$11,8,IF($B31&gt;=$X$10,7,IF($B31&gt;=$X$9,6,0)))))</f>
        <v>9</v>
      </c>
      <c r="Q31" t="b">
        <f>IF($B$5="D",IF($B30&gt;=$Z$12,9,IF($B30&gt;=$Z$11,8,IF($B30&gt;=$Z$10,7,IF($B30&gt;=$Z$9,6,0)))))</f>
        <v>0</v>
      </c>
      <c r="R31" t="b">
        <f>IF($B$5="C",IF($B30&gt;=$AB$12,9,IF($B30&gt;=$AB$11,8,IF($B30&gt;=$AB$10,7,IF($B30&gt;=$AB$9,6,0)))))</f>
        <v>0</v>
      </c>
      <c r="S31" t="b">
        <f>IF($B$5="B",IF($B30&gt;=$AD$12,9,IF($B30&gt;=$AD$11,8,IF($B30&gt;=$AD$10,7,IF($B30&gt;=$AD$9,6,0)))))</f>
        <v>0</v>
      </c>
      <c r="T31" t="b">
        <f>IF($B$5="A",IF($B30&gt;=$AF$12,9,IF($B30&gt;=$AF$11,8,IF($B30&gt;=$AF$10,7,IF($B30&gt;=$AF$9,6,0)))))</f>
        <v>0</v>
      </c>
      <c r="U31" s="13">
        <f>MAX(P31:T31)</f>
        <v>9</v>
      </c>
    </row>
    <row r="32" spans="1:33" ht="18" x14ac:dyDescent="0.35">
      <c r="A32" s="2"/>
      <c r="B32" s="6" t="str">
        <f t="shared" si="4"/>
        <v/>
      </c>
      <c r="C32" s="2"/>
      <c r="D32" s="2"/>
      <c r="E32" s="2"/>
      <c r="F32" s="2"/>
      <c r="G32" s="5">
        <f t="shared" si="5"/>
        <v>0</v>
      </c>
      <c r="H32" s="5">
        <f t="shared" si="6"/>
        <v>0</v>
      </c>
      <c r="I32" s="2"/>
      <c r="J32" s="2"/>
      <c r="K32" s="2"/>
      <c r="L32" s="2"/>
      <c r="M32" s="26" t="str">
        <f t="shared" si="3"/>
        <v/>
      </c>
      <c r="N32" s="2"/>
      <c r="O32" s="17" t="str">
        <f>IF(LEN($B32)=0," ",IF($U32=9,"6,7,8,9",IF($U32=8,"6,7,8",IF($U32=7,"6,7",IF($U32=6,"6","None")))))</f>
        <v xml:space="preserve"> </v>
      </c>
      <c r="P32">
        <f>IF($B$5="E",IF($B32&gt;=$X$12,9,IF($B32&gt;=$X$11,8,IF($B32&gt;=$X$10,7,IF($B32&gt;=$X$9,6,0)))))</f>
        <v>9</v>
      </c>
      <c r="Q32" t="b">
        <f>IF($B$5="D",IF($B31&gt;=$Z$12,9,IF($B31&gt;=$Z$11,8,IF($B31&gt;=$Z$10,7,IF($B31&gt;=$Z$9,6,0)))))</f>
        <v>0</v>
      </c>
      <c r="R32" t="b">
        <f>IF($B$5="C",IF($B31&gt;=$AB$12,9,IF($B31&gt;=$AB$11,8,IF($B31&gt;=$AB$10,7,IF($B31&gt;=$AB$9,6,0)))))</f>
        <v>0</v>
      </c>
      <c r="S32" t="b">
        <f>IF($B$5="B",IF($B31&gt;=$AD$12,9,IF($B31&gt;=$AD$11,8,IF($B31&gt;=$AD$10,7,IF($B31&gt;=$AD$9,6,0)))))</f>
        <v>0</v>
      </c>
      <c r="T32" t="b">
        <f>IF($B$5="A",IF($B31&gt;=$AF$12,9,IF($B31&gt;=$AF$11,8,IF($B31&gt;=$AF$10,7,IF($B31&gt;=$AF$9,6,0)))))</f>
        <v>0</v>
      </c>
      <c r="U32" s="13">
        <f>MAX(P32:T32)</f>
        <v>9</v>
      </c>
    </row>
    <row r="33" spans="1:21" ht="18" x14ac:dyDescent="0.35">
      <c r="A33" s="2"/>
      <c r="B33" s="6" t="str">
        <f t="shared" si="4"/>
        <v/>
      </c>
      <c r="C33" s="2"/>
      <c r="D33" s="2"/>
      <c r="E33" s="2"/>
      <c r="F33" s="2"/>
      <c r="G33" s="5">
        <f t="shared" si="5"/>
        <v>0</v>
      </c>
      <c r="H33" s="5">
        <f t="shared" si="6"/>
        <v>0</v>
      </c>
      <c r="I33" s="2"/>
      <c r="J33" s="2"/>
      <c r="K33" s="2"/>
      <c r="L33" s="2"/>
      <c r="M33" s="26" t="str">
        <f t="shared" si="3"/>
        <v/>
      </c>
      <c r="N33" s="2"/>
      <c r="O33" s="17" t="str">
        <f>IF(LEN($B33)=0," ",IF($U33=9,"6,7,8,9",IF($U33=8,"6,7,8",IF($U33=7,"6,7",IF($U33=6,"6","None")))))</f>
        <v xml:space="preserve"> </v>
      </c>
      <c r="P33">
        <f>IF($B$5="E",IF($B33&gt;=$X$12,9,IF($B33&gt;=$X$11,8,IF($B33&gt;=$X$10,7,IF($B33&gt;=$X$9,6,0)))))</f>
        <v>9</v>
      </c>
      <c r="Q33" t="b">
        <f>IF($B$5="D",IF($B32&gt;=$Z$12,9,IF($B32&gt;=$Z$11,8,IF($B32&gt;=$Z$10,7,IF($B32&gt;=$Z$9,6,0)))))</f>
        <v>0</v>
      </c>
      <c r="R33" t="b">
        <f>IF($B$5="C",IF($B32&gt;=$AB$12,9,IF($B32&gt;=$AB$11,8,IF($B32&gt;=$AB$10,7,IF($B32&gt;=$AB$9,6,0)))))</f>
        <v>0</v>
      </c>
      <c r="S33" t="b">
        <f>IF($B$5="B",IF($B32&gt;=$AD$12,9,IF($B32&gt;=$AD$11,8,IF($B32&gt;=$AD$10,7,IF($B32&gt;=$AD$9,6,0)))))</f>
        <v>0</v>
      </c>
      <c r="T33" t="b">
        <f>IF($B$5="A",IF($B32&gt;=$AF$12,9,IF($B32&gt;=$AF$11,8,IF($B32&gt;=$AF$10,7,IF($B32&gt;=$AF$9,6,0)))))</f>
        <v>0</v>
      </c>
      <c r="U33" s="13">
        <f>MAX(P33:T33)</f>
        <v>9</v>
      </c>
    </row>
    <row r="34" spans="1:21" ht="18" x14ac:dyDescent="0.35">
      <c r="M34" s="27"/>
      <c r="O34" s="17" t="str">
        <f>IF(LEN($B34)=0," ",IF($U34=9,"6,7,8,9",IF($U34=8,"6,7,8",IF($U34=7,"6,7",IF($U34=6,"6","None")))))</f>
        <v xml:space="preserve"> </v>
      </c>
      <c r="P34">
        <f>IF($B$5="E",IF($B34&gt;=$X$12,9,IF($B34&gt;=$X$11,8,IF($B34&gt;=$X$10,7,IF($B34&gt;=$X$9,6,0)))))</f>
        <v>0</v>
      </c>
      <c r="Q34" t="b">
        <f>IF($B$5="D",IF($B33&gt;=$Z$12,9,IF($B33&gt;=$Z$11,8,IF($B33&gt;=$Z$10,7,IF($B33&gt;=$Z$9,6,0)))))</f>
        <v>0</v>
      </c>
      <c r="R34" t="b">
        <f>IF($B$5="C",IF($B33&gt;=$AB$12,9,IF($B33&gt;=$AB$11,8,IF($B33&gt;=$AB$10,7,IF($B33&gt;=$AB$9,6,0)))))</f>
        <v>0</v>
      </c>
      <c r="S34" t="b">
        <f>IF($B$5="B",IF($B33&gt;=$AD$12,9,IF($B33&gt;=$AD$11,8,IF($B33&gt;=$AD$10,7,IF($B33&gt;=$AD$9,6,0)))))</f>
        <v>0</v>
      </c>
      <c r="T34" t="b">
        <f>IF($B$5="A",IF($B33&gt;=$AF$12,9,IF($B33&gt;=$AF$11,8,IF($B33&gt;=$AF$10,7,IF($B33&gt;=$AF$9,6,0)))))</f>
        <v>0</v>
      </c>
      <c r="U34" s="13">
        <f>MAX(P34:T34)</f>
        <v>0</v>
      </c>
    </row>
    <row r="35" spans="1:21" ht="18" x14ac:dyDescent="0.35">
      <c r="A35" s="2" t="s">
        <v>14</v>
      </c>
      <c r="B35" s="6">
        <f>IFERROR(H35/G35,"")</f>
        <v>0.68181818181818177</v>
      </c>
      <c r="C35" s="2">
        <f>SUM(C8:C33)</f>
        <v>32</v>
      </c>
      <c r="D35" s="2">
        <f>SUM(D8:D33)</f>
        <v>86</v>
      </c>
      <c r="E35" s="2">
        <f>SUM(E8:E33)</f>
        <v>20</v>
      </c>
      <c r="F35" s="2">
        <f>SUM(F8:F33)</f>
        <v>0</v>
      </c>
      <c r="G35" s="5">
        <f t="shared" si="5"/>
        <v>66</v>
      </c>
      <c r="H35" s="5">
        <f t="shared" si="6"/>
        <v>45</v>
      </c>
      <c r="I35" s="2">
        <f t="shared" ref="I35:N35" si="7">SUM(I8:I33)</f>
        <v>45</v>
      </c>
      <c r="J35" s="2">
        <f t="shared" si="7"/>
        <v>0</v>
      </c>
      <c r="K35" s="2">
        <f t="shared" si="7"/>
        <v>0</v>
      </c>
      <c r="L35" s="2">
        <f t="shared" si="7"/>
        <v>0</v>
      </c>
      <c r="M35" s="26">
        <f t="shared" si="3"/>
        <v>0.6132075471698113</v>
      </c>
      <c r="N35" s="2">
        <f t="shared" si="7"/>
        <v>0</v>
      </c>
      <c r="O35" s="17" t="str">
        <f>IF(LEN($B35)=0," ",IF($U35=9,"6,7,8,9",IF($U35=8,"6,7,8",IF($U35=7,"6,7",IF($U35=6,"6","None")))))</f>
        <v>None</v>
      </c>
      <c r="P35">
        <f>IF($B$5="E",IF($B35&gt;=$X$12,9,IF($B35&gt;=$X$11,8,IF($B35&gt;=$X$10,7,IF($B35&gt;=$X$9,6,0)))))</f>
        <v>0</v>
      </c>
    </row>
    <row r="36" spans="1:21" x14ac:dyDescent="0.3">
      <c r="P36">
        <f>IF($B$5="E",IF($B35&gt;=$X$12,9,IF($B35&gt;=$X$11,8,IF($B35&gt;=$X$10,8,IF($B35&gt;=$X$9,6,0)))))</f>
        <v>0</v>
      </c>
      <c r="Q36" t="b">
        <f>IF($B$5="D",IF($B35&gt;=$Z$12,9,IF($B35&gt;=$Z$11,8,IF($B35&gt;=$Z$10,7,IF($B35&gt;=$Z$9,6,0)))))</f>
        <v>0</v>
      </c>
      <c r="R36" t="b">
        <f>IF($B$5="C",IF($B35&gt;=$AB$12,9,IF($B35&gt;=$AB$11,8,IF($B35&gt;=$AB$10,7,IF($B35&gt;=$AB$9,6,0)))))</f>
        <v>0</v>
      </c>
      <c r="S36" t="b">
        <f>IF($B$5="B",IF($B35&gt;=$AD$12,9,IF($B35&gt;=$AD$11,8,IF($B35&gt;=$AD$10,7,IF($B35&gt;=$AD$9,6,0)))))</f>
        <v>0</v>
      </c>
      <c r="T36" t="b">
        <f>IF($B$5="A",IF($B35&gt;=$AF$12,9,IF($B35&gt;=$AF$11,8,IF($B35&gt;=$AF$10,7,IF($B35&gt;=$AF$9,6,0)))))</f>
        <v>0</v>
      </c>
      <c r="U36" s="13">
        <f t="shared" ref="U36" si="8">MAX(P36:T36)</f>
        <v>0</v>
      </c>
    </row>
  </sheetData>
  <mergeCells count="1">
    <mergeCell ref="W22:AG23"/>
  </mergeCells>
  <conditionalFormatting sqref="A9:A19 A23:A33">
    <cfRule type="expression" dxfId="4" priority="7">
      <formula>B6="E"</formula>
    </cfRule>
  </conditionalFormatting>
  <conditionalFormatting sqref="A20:A21">
    <cfRule type="expression" dxfId="3" priority="20">
      <formula>B18="E"</formula>
    </cfRule>
  </conditionalFormatting>
  <conditionalFormatting sqref="A22">
    <cfRule type="expression" dxfId="2" priority="23">
      <formula>#REF!="E"</formula>
    </cfRule>
  </conditionalFormatting>
  <conditionalFormatting sqref="B8:B33">
    <cfRule type="expression" priority="10">
      <formula>"if(B4=""E"" and (B4 &gt;S8 and B4&lt;T9),Green,Yellow)"</formula>
    </cfRule>
    <cfRule type="expression" dxfId="1" priority="11">
      <formula>"B4='E' and (B8&gt;$S$8 and B8&lt;$T$8)"</formula>
    </cfRule>
  </conditionalFormatting>
  <conditionalFormatting sqref="B35">
    <cfRule type="expression" priority="1">
      <formula>"if(B4=""E"" and (B4 &gt;S8 and B4&lt;T9),Green,Yellow)"</formula>
    </cfRule>
    <cfRule type="expression" dxfId="0" priority="2">
      <formula>"B4='E' and (B8&gt;$S$8 and B8&lt;$T$8)"</formula>
    </cfRule>
  </conditionalFormatting>
  <dataValidations count="1">
    <dataValidation type="list" allowBlank="1" showInputMessage="1" showErrorMessage="1" sqref="B5" xr:uid="{D3A9CB91-65C8-46BC-AD17-2AD8279F4B1C}">
      <formula1>$V$17:$V$21</formula1>
    </dataValidation>
  </dataValidations>
  <pageMargins left="0.7" right="0.7" top="0.75" bottom="0.75" header="0.3" footer="0.3"/>
  <pageSetup orientation="portrait" horizontalDpi="300" verticalDpi="300" r:id="rId1"/>
  <ignoredErrors>
    <ignoredError sqref="H8" formulaRange="1"/>
    <ignoredError sqref="M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CAPS MBA</vt:lpstr>
      <vt:lpstr>division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Gregory</dc:creator>
  <cp:lastModifiedBy>Debbie Gregory</cp:lastModifiedBy>
  <dcterms:created xsi:type="dcterms:W3CDTF">2023-02-18T16:00:09Z</dcterms:created>
  <dcterms:modified xsi:type="dcterms:W3CDTF">2024-03-07T17:53:04Z</dcterms:modified>
</cp:coreProperties>
</file>