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345" windowWidth="17520" windowHeight="12030"/>
  </bookViews>
  <sheets>
    <sheet name="Instructions" sheetId="2" r:id="rId1"/>
    <sheet name="2012 BBQ" sheetId="5" r:id="rId2"/>
    <sheet name="2011 BBQ" sheetId="4" r:id="rId3"/>
    <sheet name="Sheet3" sheetId="3" r:id="rId4"/>
  </sheets>
  <calcPr calcId="145621"/>
</workbook>
</file>

<file path=xl/calcChain.xml><?xml version="1.0" encoding="utf-8"?>
<calcChain xmlns="http://schemas.openxmlformats.org/spreadsheetml/2006/main">
  <c r="H13" i="5" l="1"/>
  <c r="G13" i="5"/>
  <c r="H8" i="5"/>
  <c r="J8" i="5" s="1"/>
  <c r="D8" i="5"/>
  <c r="G8" i="5" s="1"/>
  <c r="C12" i="5"/>
  <c r="C22" i="5" l="1"/>
  <c r="E21" i="5"/>
  <c r="D21" i="5"/>
  <c r="J20" i="5"/>
  <c r="D20" i="5"/>
  <c r="D19" i="5"/>
  <c r="D18" i="5"/>
  <c r="D17" i="5"/>
  <c r="D16" i="5"/>
  <c r="J15" i="5"/>
  <c r="D15" i="5"/>
  <c r="J14" i="5"/>
  <c r="D14" i="5"/>
  <c r="D13" i="5"/>
  <c r="H12" i="5"/>
  <c r="J12" i="5" s="1"/>
  <c r="D12" i="5"/>
  <c r="G12" i="5" s="1"/>
  <c r="J11" i="5"/>
  <c r="D11" i="5"/>
  <c r="J10" i="5"/>
  <c r="D10" i="5"/>
  <c r="H9" i="5"/>
  <c r="J9" i="5" s="1"/>
  <c r="D9" i="5"/>
  <c r="G9" i="5" s="1"/>
  <c r="H7" i="5"/>
  <c r="J7" i="5" s="1"/>
  <c r="D7" i="5"/>
  <c r="G7" i="5" s="1"/>
  <c r="H6" i="5"/>
  <c r="D6" i="5"/>
  <c r="G6" i="5" s="1"/>
  <c r="H5" i="5"/>
  <c r="J5" i="5" s="1"/>
  <c r="D5" i="5"/>
  <c r="G5" i="5" s="1"/>
  <c r="H4" i="5"/>
  <c r="J4" i="5" s="1"/>
  <c r="D4" i="5"/>
  <c r="G4" i="5" s="1"/>
  <c r="H3" i="5"/>
  <c r="J3" i="5" s="1"/>
  <c r="D3" i="5"/>
  <c r="D22" i="5" l="1"/>
  <c r="B28" i="5" s="1"/>
  <c r="B29" i="5" s="1"/>
  <c r="B31" i="5" s="1"/>
  <c r="J27" i="5" s="1"/>
  <c r="G21" i="5"/>
  <c r="G3" i="5"/>
  <c r="G22" i="5" s="1"/>
  <c r="H21" i="5"/>
  <c r="J22" i="5" s="1"/>
  <c r="J18" i="4"/>
  <c r="E20" i="4" l="1"/>
  <c r="D17" i="4" l="1"/>
  <c r="M11" i="4"/>
  <c r="J10" i="4"/>
  <c r="D10" i="4"/>
  <c r="J9" i="4"/>
  <c r="D9" i="4"/>
  <c r="D19" i="4" l="1"/>
  <c r="D18" i="4"/>
  <c r="D20" i="4" l="1"/>
  <c r="G20" i="4" s="1"/>
  <c r="H20" i="4" l="1"/>
  <c r="J20" i="4" s="1"/>
  <c r="J19" i="4"/>
  <c r="D16" i="4"/>
  <c r="D15" i="4"/>
  <c r="C21" i="4"/>
  <c r="J14" i="4"/>
  <c r="D14" i="4"/>
  <c r="H13" i="4"/>
  <c r="J13" i="4" s="1"/>
  <c r="D13" i="4"/>
  <c r="G13" i="4" s="1"/>
  <c r="J12" i="4"/>
  <c r="D12" i="4"/>
  <c r="H11" i="4"/>
  <c r="J11" i="4" s="1"/>
  <c r="D11" i="4"/>
  <c r="G11" i="4" s="1"/>
  <c r="H8" i="4"/>
  <c r="J8" i="4" s="1"/>
  <c r="D8" i="4"/>
  <c r="G8" i="4" s="1"/>
  <c r="H7" i="4"/>
  <c r="J7" i="4" s="1"/>
  <c r="D7" i="4"/>
  <c r="G7" i="4" s="1"/>
  <c r="H6" i="4"/>
  <c r="J6" i="4" s="1"/>
  <c r="D6" i="4"/>
  <c r="G6" i="4" s="1"/>
  <c r="H5" i="4"/>
  <c r="J5" i="4" s="1"/>
  <c r="D5" i="4"/>
  <c r="G5" i="4" s="1"/>
  <c r="H4" i="4"/>
  <c r="J4" i="4" s="1"/>
  <c r="D4" i="4"/>
  <c r="G4" i="4" s="1"/>
  <c r="H3" i="4"/>
  <c r="J3" i="4" s="1"/>
  <c r="D3" i="4"/>
  <c r="G3" i="4" s="1"/>
  <c r="J21" i="4" l="1"/>
  <c r="D21" i="4"/>
  <c r="B27" i="4" s="1"/>
  <c r="B28" i="4" s="1"/>
  <c r="B30" i="4" s="1"/>
  <c r="G21" i="4" l="1"/>
</calcChain>
</file>

<file path=xl/sharedStrings.xml><?xml version="1.0" encoding="utf-8"?>
<sst xmlns="http://schemas.openxmlformats.org/spreadsheetml/2006/main" count="127" uniqueCount="79">
  <si>
    <t>Product</t>
  </si>
  <si>
    <t>Cost</t>
  </si>
  <si>
    <t>$ Value</t>
  </si>
  <si>
    <t>Sale Price</t>
  </si>
  <si>
    <t>Total Possible Profit</t>
  </si>
  <si>
    <t>Cost per piece</t>
  </si>
  <si>
    <t>Leftover from tailgating</t>
  </si>
  <si>
    <t>Value of items not used in tailgating</t>
  </si>
  <si>
    <t>TOTALS</t>
  </si>
  <si>
    <t>Hamburger buns</t>
  </si>
  <si>
    <t>Coke</t>
  </si>
  <si>
    <t>Diet Coke</t>
  </si>
  <si>
    <t>Sprite</t>
  </si>
  <si>
    <t>Dasani Water</t>
  </si>
  <si>
    <t>Variety of BBQ Sauces</t>
  </si>
  <si>
    <t>Forks (we have free forks)</t>
  </si>
  <si>
    <t>Comments</t>
  </si>
  <si>
    <t xml:space="preserve"> = leftover items that can be sold in the concession stand</t>
  </si>
  <si>
    <t xml:space="preserve"> = leftover items that concession stand can't use after 9/11</t>
  </si>
  <si>
    <t>from Porky Capones in Lebanon</t>
  </si>
  <si>
    <t># of Pork Butts Needed</t>
  </si>
  <si>
    <t>Need to Purchase</t>
  </si>
  <si>
    <t>plates</t>
  </si>
  <si>
    <t>donated</t>
  </si>
  <si>
    <t>2.  don’t try to sell anything else…stick with pork</t>
  </si>
  <si>
    <t>3.  offer combo plate</t>
  </si>
  <si>
    <t>6.  get 10-12 large coolers for drinks and storing bbq</t>
  </si>
  <si>
    <t>10.  get the end of the row for the tent, lots of space is needed</t>
  </si>
  <si>
    <t>11.  get 2 tents and set up a 10x20 area if possible</t>
  </si>
  <si>
    <t>12.  get 5 long tables - 3 up front and 2 in the back</t>
  </si>
  <si>
    <t>13.  you will need about 5 people to set up, work and clean up - 7 would be great</t>
  </si>
  <si>
    <t>15.  get green and black table cloths</t>
  </si>
  <si>
    <t>17.  if the weather is hot then order lots of water, we sold 14 cases in 2011 and could have sold more</t>
  </si>
  <si>
    <t>19.  email the team and friends to advertise the event</t>
  </si>
  <si>
    <t>20.  Eric Silverman is the contact at the school</t>
  </si>
  <si>
    <t>21.  you do not need a warming oven</t>
  </si>
  <si>
    <t>22.  start with $400 in starter cash.  You will get tons of $20's so get $5's and $1's</t>
  </si>
  <si>
    <t>23.  check the weather, if it is a hot one then order more drinks….water was a huge seller!</t>
  </si>
  <si>
    <t>24.  make sure you buy at least 2 -3 cases of Sprite</t>
  </si>
  <si>
    <t>25.  brings tongs to help serve the meat</t>
  </si>
  <si>
    <t>26.  the paper boats worked well for serving sandwiches only</t>
  </si>
  <si>
    <t>chips (30 ct)</t>
  </si>
  <si>
    <t>ice</t>
  </si>
  <si>
    <t>Cookies (24 ct)</t>
  </si>
  <si>
    <t>squeeze bottles</t>
  </si>
  <si>
    <t>Paper food trays</t>
  </si>
  <si>
    <t>balloons &amp; Thunder sticks</t>
  </si>
  <si>
    <t>Powerade Red</t>
  </si>
  <si>
    <t>Powerade Blue</t>
  </si>
  <si>
    <t>extra goes to concessions</t>
  </si>
  <si>
    <t>cash up front</t>
  </si>
  <si>
    <t>expenses</t>
  </si>
  <si>
    <t xml:space="preserve">total = </t>
  </si>
  <si>
    <t>money collected from sales</t>
  </si>
  <si>
    <t xml:space="preserve">profit = </t>
  </si>
  <si>
    <t>quantity</t>
  </si>
  <si>
    <t xml:space="preserve">2010 Profit = </t>
  </si>
  <si>
    <t>$446.30 profit from tailgating</t>
  </si>
  <si>
    <t>profit from tailgating</t>
  </si>
  <si>
    <t>2011 Profit =</t>
  </si>
  <si>
    <t>4.  order 2 boxes of chips - don’t really need more than that ~70 bags</t>
  </si>
  <si>
    <t>5.  do not order cookies</t>
  </si>
  <si>
    <t>7.  get 5-7 crock pots to keep pork warm while serving</t>
  </si>
  <si>
    <t>8.  order 120 buns</t>
  </si>
  <si>
    <t>9.  offer 4-5 kinds of bbq sauce - Montgomery Inn goes fast</t>
  </si>
  <si>
    <t>14.  decorate the tent, make it look nice - use the BBQ sign</t>
  </si>
  <si>
    <t>16.  buy the pork from Porky Capones ($40 per shoulder)or Brazenhead ($5 per pound)</t>
  </si>
  <si>
    <t>27.  obtain your Temporary Food Permit $10 from the County</t>
  </si>
  <si>
    <t># of pounds of Pork Butts Needed</t>
  </si>
  <si>
    <t>2012 Profit =</t>
  </si>
  <si>
    <t>gloves</t>
  </si>
  <si>
    <t>napkins</t>
  </si>
  <si>
    <t>Powerade Purple</t>
  </si>
  <si>
    <t>27 bottles to Concession Stand</t>
  </si>
  <si>
    <t>health permit</t>
  </si>
  <si>
    <t>Warren County Temp Food Permit</t>
  </si>
  <si>
    <t>from Brazenhead ($5/lb) - sold 30 sandwiches at Concession stand next day - several pounds went home with the volunteers</t>
  </si>
  <si>
    <t>1.  Sell pull pork BBQ - get 40 lbs - or sell dip-n-dots next year</t>
  </si>
  <si>
    <t>18.  try to buy your drinks from Costco…more profit - it is OK to buy Coke cans - confirmed by Cathy Crotty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</si>
</sst>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readingOrder="1"/>
    </xf>
    <xf numFmtId="0" fontId="3" fillId="0" borderId="1" xfId="0" applyFont="1" applyBorder="1" applyAlignment="1">
      <alignment textRotation="90" wrapText="1"/>
    </xf>
    <xf numFmtId="44" fontId="3" fillId="0" borderId="1" xfId="1" applyFont="1" applyBorder="1" applyAlignment="1">
      <alignment textRotation="90" wrapText="1"/>
    </xf>
    <xf numFmtId="0" fontId="3" fillId="0" borderId="1" xfId="0" applyFont="1" applyBorder="1" applyAlignment="1">
      <alignment horizontal="center" textRotation="90" wrapText="1"/>
    </xf>
    <xf numFmtId="37" fontId="3" fillId="2" borderId="1" xfId="1" applyNumberFormat="1" applyFont="1" applyFill="1" applyBorder="1" applyAlignment="1">
      <alignment textRotation="90" wrapText="1"/>
    </xf>
    <xf numFmtId="0" fontId="3" fillId="2" borderId="1" xfId="0" applyFont="1" applyFill="1" applyBorder="1" applyAlignment="1">
      <alignment textRotation="90" wrapText="1"/>
    </xf>
    <xf numFmtId="0" fontId="4" fillId="0" borderId="1" xfId="0" applyFont="1" applyBorder="1"/>
    <xf numFmtId="8" fontId="4" fillId="0" borderId="1" xfId="1" applyNumberFormat="1" applyFont="1" applyBorder="1"/>
    <xf numFmtId="44" fontId="4" fillId="3" borderId="1" xfId="1" applyNumberFormat="1" applyFont="1" applyFill="1" applyBorder="1" applyAlignment="1">
      <alignment horizontal="center"/>
    </xf>
    <xf numFmtId="44" fontId="4" fillId="0" borderId="1" xfId="1" applyFont="1" applyBorder="1"/>
    <xf numFmtId="7" fontId="4" fillId="0" borderId="1" xfId="0" applyNumberFormat="1" applyFont="1" applyBorder="1"/>
    <xf numFmtId="37" fontId="4" fillId="2" borderId="1" xfId="1" applyNumberFormat="1" applyFont="1" applyFill="1" applyBorder="1"/>
    <xf numFmtId="44" fontId="4" fillId="2" borderId="1" xfId="0" applyNumberFormat="1" applyFont="1" applyFill="1" applyBorder="1"/>
    <xf numFmtId="44" fontId="4" fillId="0" borderId="1" xfId="1" applyNumberFormat="1" applyFont="1" applyBorder="1" applyAlignment="1">
      <alignment horizontal="center"/>
    </xf>
    <xf numFmtId="0" fontId="4" fillId="0" borderId="1" xfId="0" applyFont="1" applyFill="1" applyBorder="1"/>
    <xf numFmtId="8" fontId="4" fillId="0" borderId="1" xfId="1" applyNumberFormat="1" applyFont="1" applyFill="1" applyBorder="1"/>
    <xf numFmtId="44" fontId="4" fillId="4" borderId="1" xfId="0" applyNumberFormat="1" applyFont="1" applyFill="1" applyBorder="1"/>
    <xf numFmtId="0" fontId="2" fillId="0" borderId="2" xfId="0" applyFont="1" applyBorder="1"/>
    <xf numFmtId="8" fontId="2" fillId="0" borderId="2" xfId="0" applyNumberFormat="1" applyFont="1" applyBorder="1"/>
    <xf numFmtId="7" fontId="4" fillId="0" borderId="2" xfId="0" applyNumberFormat="1" applyFont="1" applyBorder="1"/>
    <xf numFmtId="0" fontId="2" fillId="2" borderId="2" xfId="0" applyFont="1" applyFill="1" applyBorder="1"/>
    <xf numFmtId="0" fontId="4" fillId="0" borderId="3" xfId="0" applyFont="1" applyBorder="1" applyAlignment="1">
      <alignment horizontal="right"/>
    </xf>
    <xf numFmtId="0" fontId="4" fillId="0" borderId="3" xfId="0" applyFont="1" applyBorder="1"/>
    <xf numFmtId="2" fontId="4" fillId="0" borderId="3" xfId="0" applyNumberFormat="1" applyFont="1" applyBorder="1"/>
    <xf numFmtId="44" fontId="4" fillId="0" borderId="3" xfId="0" applyNumberFormat="1" applyFont="1" applyBorder="1"/>
    <xf numFmtId="0" fontId="2" fillId="2" borderId="0" xfId="0" applyFont="1" applyFill="1"/>
    <xf numFmtId="0" fontId="2" fillId="4" borderId="0" xfId="0" applyFont="1" applyFill="1"/>
    <xf numFmtId="8" fontId="4" fillId="0" borderId="2" xfId="1" applyNumberFormat="1" applyFont="1" applyBorder="1"/>
    <xf numFmtId="0" fontId="2" fillId="0" borderId="1" xfId="0" applyFont="1" applyBorder="1"/>
    <xf numFmtId="0" fontId="5" fillId="0" borderId="1" xfId="0" applyFont="1" applyBorder="1" applyAlignment="1">
      <alignment horizontal="center"/>
    </xf>
    <xf numFmtId="7" fontId="4" fillId="5" borderId="3" xfId="0" applyNumberFormat="1" applyFont="1" applyFill="1" applyBorder="1"/>
    <xf numFmtId="0" fontId="5" fillId="6" borderId="4" xfId="0" applyFont="1" applyFill="1" applyBorder="1"/>
    <xf numFmtId="0" fontId="2" fillId="6" borderId="5" xfId="0" applyFont="1" applyFill="1" applyBorder="1"/>
    <xf numFmtId="0" fontId="2" fillId="0" borderId="2" xfId="0" quotePrefix="1" applyFont="1" applyBorder="1"/>
    <xf numFmtId="0" fontId="4" fillId="0" borderId="1" xfId="0" applyFont="1" applyBorder="1" applyAlignment="1">
      <alignment horizontal="left"/>
    </xf>
    <xf numFmtId="44" fontId="2" fillId="0" borderId="0" xfId="0" applyNumberFormat="1" applyFont="1"/>
    <xf numFmtId="0" fontId="5" fillId="6" borderId="6" xfId="0" applyFont="1" applyFill="1" applyBorder="1"/>
    <xf numFmtId="44" fontId="5" fillId="6" borderId="5" xfId="1" applyFont="1" applyFill="1" applyBorder="1"/>
    <xf numFmtId="44" fontId="5" fillId="5" borderId="5" xfId="0" applyNumberFormat="1" applyFont="1" applyFill="1" applyBorder="1"/>
    <xf numFmtId="0" fontId="2" fillId="0" borderId="3" xfId="0" applyFont="1" applyBorder="1"/>
    <xf numFmtId="44" fontId="4" fillId="0" borderId="2" xfId="1" applyNumberFormat="1" applyFont="1" applyBorder="1" applyAlignment="1">
      <alignment horizontal="center"/>
    </xf>
    <xf numFmtId="44" fontId="4" fillId="2" borderId="2" xfId="0" applyNumberFormat="1" applyFont="1" applyFill="1" applyBorder="1"/>
    <xf numFmtId="44" fontId="5" fillId="2" borderId="7" xfId="0" applyNumberFormat="1" applyFont="1" applyFill="1" applyBorder="1"/>
    <xf numFmtId="7" fontId="2" fillId="0" borderId="0" xfId="0" applyNumberFormat="1" applyFont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7"/>
  <sheetViews>
    <sheetView tabSelected="1" workbookViewId="0">
      <selection activeCell="A27" sqref="A27"/>
    </sheetView>
  </sheetViews>
  <sheetFormatPr defaultRowHeight="15" x14ac:dyDescent="0.25"/>
  <cols>
    <col min="1" max="1" width="14.42578125" bestFit="1" customWidth="1"/>
    <col min="4" max="4" width="12.28515625" bestFit="1" customWidth="1"/>
    <col min="7" max="7" width="15.85546875" bestFit="1" customWidth="1"/>
  </cols>
  <sheetData>
    <row r="1" spans="1:1" x14ac:dyDescent="0.25">
      <c r="A1" t="s">
        <v>77</v>
      </c>
    </row>
    <row r="2" spans="1:1" x14ac:dyDescent="0.25">
      <c r="A2" t="s">
        <v>24</v>
      </c>
    </row>
    <row r="3" spans="1:1" x14ac:dyDescent="0.25">
      <c r="A3" t="s">
        <v>25</v>
      </c>
    </row>
    <row r="4" spans="1:1" x14ac:dyDescent="0.25">
      <c r="A4" t="s">
        <v>60</v>
      </c>
    </row>
    <row r="5" spans="1:1" x14ac:dyDescent="0.25">
      <c r="A5" t="s">
        <v>61</v>
      </c>
    </row>
    <row r="6" spans="1:1" x14ac:dyDescent="0.25">
      <c r="A6" t="s">
        <v>26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27</v>
      </c>
    </row>
    <row r="11" spans="1:1" x14ac:dyDescent="0.25">
      <c r="A11" t="s">
        <v>28</v>
      </c>
    </row>
    <row r="12" spans="1:1" x14ac:dyDescent="0.25">
      <c r="A12" t="s">
        <v>29</v>
      </c>
    </row>
    <row r="13" spans="1:1" x14ac:dyDescent="0.25">
      <c r="A13" t="s">
        <v>30</v>
      </c>
    </row>
    <row r="14" spans="1:1" x14ac:dyDescent="0.25">
      <c r="A14" t="s">
        <v>65</v>
      </c>
    </row>
    <row r="15" spans="1:1" x14ac:dyDescent="0.25">
      <c r="A15" t="s">
        <v>31</v>
      </c>
    </row>
    <row r="16" spans="1:1" x14ac:dyDescent="0.25">
      <c r="A16" t="s">
        <v>66</v>
      </c>
    </row>
    <row r="17" spans="1:1" x14ac:dyDescent="0.25">
      <c r="A17" t="s">
        <v>32</v>
      </c>
    </row>
    <row r="18" spans="1:1" x14ac:dyDescent="0.25">
      <c r="A18" t="s">
        <v>78</v>
      </c>
    </row>
    <row r="19" spans="1:1" x14ac:dyDescent="0.25">
      <c r="A19" t="s">
        <v>33</v>
      </c>
    </row>
    <row r="20" spans="1:1" x14ac:dyDescent="0.25">
      <c r="A20" t="s">
        <v>34</v>
      </c>
    </row>
    <row r="21" spans="1:1" x14ac:dyDescent="0.25">
      <c r="A21" t="s">
        <v>35</v>
      </c>
    </row>
    <row r="22" spans="1:1" x14ac:dyDescent="0.25">
      <c r="A22" t="s">
        <v>36</v>
      </c>
    </row>
    <row r="23" spans="1:1" x14ac:dyDescent="0.25">
      <c r="A23" t="s">
        <v>37</v>
      </c>
    </row>
    <row r="24" spans="1:1" x14ac:dyDescent="0.25">
      <c r="A24" t="s">
        <v>38</v>
      </c>
    </row>
    <row r="25" spans="1:1" x14ac:dyDescent="0.25">
      <c r="A25" t="s">
        <v>39</v>
      </c>
    </row>
    <row r="26" spans="1:1" x14ac:dyDescent="0.25">
      <c r="A26" t="s">
        <v>40</v>
      </c>
    </row>
    <row r="27" spans="1:1" x14ac:dyDescent="0.25">
      <c r="A27" t="s">
        <v>67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33"/>
  <sheetViews>
    <sheetView workbookViewId="0">
      <selection activeCell="D22" sqref="D22"/>
    </sheetView>
  </sheetViews>
  <sheetFormatPr defaultRowHeight="12.75" x14ac:dyDescent="0.2"/>
  <cols>
    <col min="1" max="1" width="34" style="1" customWidth="1"/>
    <col min="2" max="2" width="10.28515625" style="1" bestFit="1" customWidth="1"/>
    <col min="3" max="3" width="11.7109375" style="1" bestFit="1" customWidth="1"/>
    <col min="4" max="4" width="11.7109375" style="1" customWidth="1"/>
    <col min="5" max="5" width="4" style="1" bestFit="1" customWidth="1"/>
    <col min="6" max="6" width="8.140625" style="1" bestFit="1" customWidth="1"/>
    <col min="7" max="7" width="9.7109375" style="1" bestFit="1" customWidth="1"/>
    <col min="8" max="8" width="6.140625" style="1" bestFit="1" customWidth="1"/>
    <col min="9" max="9" width="5.7109375" style="1" bestFit="1" customWidth="1"/>
    <col min="10" max="10" width="8.7109375" style="1" bestFit="1" customWidth="1"/>
    <col min="11" max="11" width="28.140625" style="1" customWidth="1"/>
    <col min="12" max="12" width="9.85546875" style="1" bestFit="1" customWidth="1"/>
    <col min="13" max="13" width="9.5703125" style="1" bestFit="1" customWidth="1"/>
    <col min="14" max="16384" width="9.140625" style="1"/>
  </cols>
  <sheetData>
    <row r="2" spans="1:11" ht="76.5" customHeight="1" x14ac:dyDescent="0.2">
      <c r="A2" s="2" t="s">
        <v>0</v>
      </c>
      <c r="B2" s="3" t="s">
        <v>21</v>
      </c>
      <c r="C2" s="4" t="s">
        <v>1</v>
      </c>
      <c r="D2" s="4" t="s">
        <v>2</v>
      </c>
      <c r="E2" s="3" t="s">
        <v>55</v>
      </c>
      <c r="F2" s="4" t="s">
        <v>3</v>
      </c>
      <c r="G2" s="3" t="s">
        <v>4</v>
      </c>
      <c r="H2" s="5" t="s">
        <v>5</v>
      </c>
      <c r="I2" s="6" t="s">
        <v>6</v>
      </c>
      <c r="J2" s="7" t="s">
        <v>7</v>
      </c>
      <c r="K2" s="31" t="s">
        <v>16</v>
      </c>
    </row>
    <row r="3" spans="1:11" x14ac:dyDescent="0.2">
      <c r="A3" s="8" t="s">
        <v>10</v>
      </c>
      <c r="B3" s="8">
        <v>2</v>
      </c>
      <c r="C3" s="9">
        <v>9.99</v>
      </c>
      <c r="D3" s="10">
        <f>SUM(B3:B3)*C3</f>
        <v>19.98</v>
      </c>
      <c r="E3" s="8">
        <v>64</v>
      </c>
      <c r="F3" s="11">
        <v>1</v>
      </c>
      <c r="G3" s="12">
        <f>(F3*E3)-D3</f>
        <v>44.019999999999996</v>
      </c>
      <c r="H3" s="12">
        <f>ROUND(C3/E3,2)</f>
        <v>0.16</v>
      </c>
      <c r="I3" s="13">
        <v>0</v>
      </c>
      <c r="J3" s="14">
        <f>(I3*E3)*H3</f>
        <v>0</v>
      </c>
      <c r="K3" s="30"/>
    </row>
    <row r="4" spans="1:11" x14ac:dyDescent="0.2">
      <c r="A4" s="8" t="s">
        <v>11</v>
      </c>
      <c r="B4" s="8">
        <v>2</v>
      </c>
      <c r="C4" s="9">
        <v>9.99</v>
      </c>
      <c r="D4" s="10">
        <f t="shared" ref="D4:D9" si="0">SUM(B4:B4)*C4</f>
        <v>19.98</v>
      </c>
      <c r="E4" s="8">
        <v>64</v>
      </c>
      <c r="F4" s="11">
        <v>1</v>
      </c>
      <c r="G4" s="12">
        <f t="shared" ref="G4:G21" si="1">(F4*E4)-D4</f>
        <v>44.019999999999996</v>
      </c>
      <c r="H4" s="12">
        <f t="shared" ref="H4:H9" si="2">ROUND(C4/E4,2)</f>
        <v>0.16</v>
      </c>
      <c r="I4" s="13">
        <v>0</v>
      </c>
      <c r="J4" s="14">
        <f t="shared" ref="J4:J11" si="3">(I4*E4)*H4</f>
        <v>0</v>
      </c>
      <c r="K4" s="30"/>
    </row>
    <row r="5" spans="1:11" x14ac:dyDescent="0.2">
      <c r="A5" s="8" t="s">
        <v>12</v>
      </c>
      <c r="B5" s="8">
        <v>1</v>
      </c>
      <c r="C5" s="9">
        <v>9.99</v>
      </c>
      <c r="D5" s="10">
        <f t="shared" si="0"/>
        <v>9.99</v>
      </c>
      <c r="E5" s="8">
        <v>32</v>
      </c>
      <c r="F5" s="11">
        <v>1</v>
      </c>
      <c r="G5" s="12">
        <f t="shared" si="1"/>
        <v>22.009999999999998</v>
      </c>
      <c r="H5" s="12">
        <f t="shared" si="2"/>
        <v>0.31</v>
      </c>
      <c r="I5" s="13">
        <v>0</v>
      </c>
      <c r="J5" s="14">
        <f t="shared" si="3"/>
        <v>0</v>
      </c>
      <c r="K5" s="30"/>
    </row>
    <row r="6" spans="1:11" x14ac:dyDescent="0.2">
      <c r="A6" s="8" t="s">
        <v>47</v>
      </c>
      <c r="B6" s="8">
        <v>2</v>
      </c>
      <c r="C6" s="9">
        <v>12.48</v>
      </c>
      <c r="D6" s="10">
        <f t="shared" si="0"/>
        <v>24.96</v>
      </c>
      <c r="E6" s="8">
        <v>48</v>
      </c>
      <c r="F6" s="11">
        <v>2</v>
      </c>
      <c r="G6" s="12">
        <f t="shared" si="1"/>
        <v>71.039999999999992</v>
      </c>
      <c r="H6" s="12">
        <f t="shared" si="2"/>
        <v>0.26</v>
      </c>
      <c r="I6" s="13">
        <v>27</v>
      </c>
      <c r="J6" s="14">
        <v>54</v>
      </c>
      <c r="K6" s="30" t="s">
        <v>73</v>
      </c>
    </row>
    <row r="7" spans="1:11" x14ac:dyDescent="0.2">
      <c r="A7" s="8" t="s">
        <v>48</v>
      </c>
      <c r="B7" s="8">
        <v>3</v>
      </c>
      <c r="C7" s="9">
        <v>12.48</v>
      </c>
      <c r="D7" s="10">
        <f t="shared" si="0"/>
        <v>37.44</v>
      </c>
      <c r="E7" s="8">
        <v>48</v>
      </c>
      <c r="F7" s="11">
        <v>2</v>
      </c>
      <c r="G7" s="12">
        <f t="shared" si="1"/>
        <v>58.56</v>
      </c>
      <c r="H7" s="12">
        <f t="shared" si="2"/>
        <v>0.26</v>
      </c>
      <c r="I7" s="13">
        <v>0</v>
      </c>
      <c r="J7" s="14">
        <f t="shared" si="3"/>
        <v>0</v>
      </c>
      <c r="K7" s="30"/>
    </row>
    <row r="8" spans="1:11" x14ac:dyDescent="0.2">
      <c r="A8" s="8" t="s">
        <v>72</v>
      </c>
      <c r="B8" s="8">
        <v>1</v>
      </c>
      <c r="C8" s="9">
        <v>12.48</v>
      </c>
      <c r="D8" s="10">
        <f t="shared" ref="D8" si="4">SUM(B8:B8)*C8</f>
        <v>12.48</v>
      </c>
      <c r="E8" s="8">
        <v>48</v>
      </c>
      <c r="F8" s="11">
        <v>2</v>
      </c>
      <c r="G8" s="12">
        <f t="shared" ref="G8" si="5">(F8*E8)-D8</f>
        <v>83.52</v>
      </c>
      <c r="H8" s="12">
        <f t="shared" ref="H8" si="6">ROUND(C8/E8,2)</f>
        <v>0.26</v>
      </c>
      <c r="I8" s="13">
        <v>0</v>
      </c>
      <c r="J8" s="14">
        <f t="shared" ref="J8" si="7">(I8*E8)*H8</f>
        <v>0</v>
      </c>
      <c r="K8" s="30"/>
    </row>
    <row r="9" spans="1:11" x14ac:dyDescent="0.2">
      <c r="A9" s="36" t="s">
        <v>13</v>
      </c>
      <c r="B9" s="8">
        <v>4</v>
      </c>
      <c r="C9" s="9">
        <v>0</v>
      </c>
      <c r="D9" s="10">
        <f t="shared" si="0"/>
        <v>0</v>
      </c>
      <c r="E9" s="8">
        <v>48</v>
      </c>
      <c r="F9" s="11">
        <v>1</v>
      </c>
      <c r="G9" s="12">
        <f t="shared" si="1"/>
        <v>48</v>
      </c>
      <c r="H9" s="12">
        <f t="shared" si="2"/>
        <v>0</v>
      </c>
      <c r="I9" s="13">
        <v>0</v>
      </c>
      <c r="J9" s="14">
        <f t="shared" si="3"/>
        <v>0</v>
      </c>
      <c r="K9" s="30" t="s">
        <v>23</v>
      </c>
    </row>
    <row r="10" spans="1:11" x14ac:dyDescent="0.2">
      <c r="A10" s="36" t="s">
        <v>42</v>
      </c>
      <c r="B10" s="8">
        <v>10</v>
      </c>
      <c r="C10" s="9">
        <v>3.18</v>
      </c>
      <c r="D10" s="10">
        <f t="shared" ref="D10:D20" si="8">SUM(B10:B10)*C10</f>
        <v>31.8</v>
      </c>
      <c r="E10" s="8">
        <v>0</v>
      </c>
      <c r="F10" s="11"/>
      <c r="G10" s="12"/>
      <c r="H10" s="12"/>
      <c r="I10" s="13">
        <v>0</v>
      </c>
      <c r="J10" s="14">
        <f t="shared" si="3"/>
        <v>0</v>
      </c>
      <c r="K10" s="30"/>
    </row>
    <row r="11" spans="1:11" x14ac:dyDescent="0.2">
      <c r="A11" s="36" t="s">
        <v>74</v>
      </c>
      <c r="B11" s="8">
        <v>1</v>
      </c>
      <c r="C11" s="9">
        <v>10</v>
      </c>
      <c r="D11" s="10">
        <f t="shared" si="8"/>
        <v>10</v>
      </c>
      <c r="E11" s="8"/>
      <c r="F11" s="11"/>
      <c r="G11" s="12"/>
      <c r="H11" s="12"/>
      <c r="I11" s="13">
        <v>0</v>
      </c>
      <c r="J11" s="14">
        <f t="shared" si="3"/>
        <v>0</v>
      </c>
      <c r="K11" s="30" t="s">
        <v>75</v>
      </c>
    </row>
    <row r="12" spans="1:11" x14ac:dyDescent="0.2">
      <c r="A12" s="8" t="s">
        <v>41</v>
      </c>
      <c r="B12" s="8">
        <v>2</v>
      </c>
      <c r="C12" s="9">
        <f>12.49-3</f>
        <v>9.49</v>
      </c>
      <c r="D12" s="15">
        <f t="shared" si="8"/>
        <v>18.98</v>
      </c>
      <c r="E12" s="8">
        <v>60</v>
      </c>
      <c r="F12" s="11">
        <v>1</v>
      </c>
      <c r="G12" s="12">
        <f t="shared" si="1"/>
        <v>41.019999999999996</v>
      </c>
      <c r="H12" s="12">
        <f>ROUND(C12/E12,2)</f>
        <v>0.16</v>
      </c>
      <c r="I12" s="13"/>
      <c r="J12" s="18">
        <f>(I12*H12)</f>
        <v>0</v>
      </c>
      <c r="K12" s="30"/>
    </row>
    <row r="13" spans="1:11" x14ac:dyDescent="0.2">
      <c r="A13" s="8" t="s">
        <v>41</v>
      </c>
      <c r="B13" s="8">
        <v>1</v>
      </c>
      <c r="C13" s="9">
        <v>11.66</v>
      </c>
      <c r="D13" s="15">
        <f t="shared" si="8"/>
        <v>11.66</v>
      </c>
      <c r="E13" s="8">
        <v>45</v>
      </c>
      <c r="F13" s="11">
        <v>1</v>
      </c>
      <c r="G13" s="12">
        <f t="shared" ref="G13" si="9">(F13*E13)-D13</f>
        <v>33.340000000000003</v>
      </c>
      <c r="H13" s="12">
        <f>ROUND(C13/E13,2)</f>
        <v>0.26</v>
      </c>
      <c r="I13" s="13">
        <v>45</v>
      </c>
      <c r="J13" s="14">
        <v>11.66</v>
      </c>
      <c r="K13" s="30" t="s">
        <v>49</v>
      </c>
    </row>
    <row r="14" spans="1:11" x14ac:dyDescent="0.2">
      <c r="A14" s="8"/>
      <c r="B14" s="8">
        <v>0</v>
      </c>
      <c r="C14" s="9">
        <v>0</v>
      </c>
      <c r="D14" s="15">
        <f>SUM(B14:B14)*C14</f>
        <v>0</v>
      </c>
      <c r="E14" s="16">
        <v>48</v>
      </c>
      <c r="F14" s="17"/>
      <c r="G14" s="12"/>
      <c r="H14" s="12"/>
      <c r="I14" s="13">
        <v>0</v>
      </c>
      <c r="J14" s="14">
        <f>(I14*H14)</f>
        <v>0</v>
      </c>
      <c r="K14" s="30"/>
    </row>
    <row r="15" spans="1:11" x14ac:dyDescent="0.2">
      <c r="A15" s="8" t="s">
        <v>9</v>
      </c>
      <c r="B15" s="8">
        <v>8</v>
      </c>
      <c r="C15" s="9">
        <v>2.67</v>
      </c>
      <c r="D15" s="15">
        <f t="shared" si="8"/>
        <v>21.36</v>
      </c>
      <c r="E15" s="16">
        <v>24</v>
      </c>
      <c r="F15" s="17"/>
      <c r="G15" s="12"/>
      <c r="H15" s="12"/>
      <c r="I15" s="13">
        <v>0</v>
      </c>
      <c r="J15" s="14">
        <f>(I15*H15)</f>
        <v>0</v>
      </c>
      <c r="K15" s="30"/>
    </row>
    <row r="16" spans="1:11" x14ac:dyDescent="0.2">
      <c r="A16" s="8" t="s">
        <v>45</v>
      </c>
      <c r="B16" s="8">
        <v>1</v>
      </c>
      <c r="C16" s="9">
        <v>13.99</v>
      </c>
      <c r="D16" s="15">
        <f t="shared" si="8"/>
        <v>13.99</v>
      </c>
      <c r="E16" s="16">
        <v>0</v>
      </c>
      <c r="F16" s="17"/>
      <c r="G16" s="12"/>
      <c r="H16" s="12"/>
      <c r="I16" s="13">
        <v>0</v>
      </c>
      <c r="J16" s="14">
        <v>0</v>
      </c>
      <c r="K16" s="30"/>
    </row>
    <row r="17" spans="1:11" x14ac:dyDescent="0.2">
      <c r="A17" s="8" t="s">
        <v>14</v>
      </c>
      <c r="B17" s="8">
        <v>6</v>
      </c>
      <c r="C17" s="9">
        <v>0</v>
      </c>
      <c r="D17" s="15">
        <f t="shared" si="8"/>
        <v>0</v>
      </c>
      <c r="E17" s="16">
        <v>0</v>
      </c>
      <c r="F17" s="17"/>
      <c r="G17" s="12"/>
      <c r="H17" s="12"/>
      <c r="I17" s="13">
        <v>0</v>
      </c>
      <c r="J17" s="14"/>
      <c r="K17" s="30" t="s">
        <v>23</v>
      </c>
    </row>
    <row r="18" spans="1:11" x14ac:dyDescent="0.2">
      <c r="A18" s="8" t="s">
        <v>70</v>
      </c>
      <c r="B18" s="8">
        <v>1</v>
      </c>
      <c r="C18" s="9">
        <v>9.99</v>
      </c>
      <c r="D18" s="15">
        <f t="shared" si="8"/>
        <v>9.99</v>
      </c>
      <c r="E18" s="16">
        <v>0</v>
      </c>
      <c r="F18" s="17"/>
      <c r="G18" s="12"/>
      <c r="H18" s="12"/>
      <c r="I18" s="13">
        <v>0</v>
      </c>
      <c r="J18" s="14">
        <v>4.99</v>
      </c>
      <c r="K18" s="30" t="s">
        <v>49</v>
      </c>
    </row>
    <row r="19" spans="1:11" x14ac:dyDescent="0.2">
      <c r="A19" s="8" t="s">
        <v>71</v>
      </c>
      <c r="B19" s="8">
        <v>0</v>
      </c>
      <c r="C19" s="9">
        <v>7.99</v>
      </c>
      <c r="D19" s="15">
        <f t="shared" si="8"/>
        <v>0</v>
      </c>
      <c r="E19" s="16">
        <v>15</v>
      </c>
      <c r="F19" s="17"/>
      <c r="G19" s="12"/>
      <c r="H19" s="12"/>
      <c r="I19" s="13">
        <v>1</v>
      </c>
      <c r="J19" s="18">
        <v>3.99</v>
      </c>
      <c r="K19" s="30" t="s">
        <v>49</v>
      </c>
    </row>
    <row r="20" spans="1:11" x14ac:dyDescent="0.2">
      <c r="A20" s="8" t="s">
        <v>15</v>
      </c>
      <c r="B20" s="8">
        <v>1</v>
      </c>
      <c r="C20" s="9">
        <v>0</v>
      </c>
      <c r="D20" s="15">
        <f t="shared" si="8"/>
        <v>0</v>
      </c>
      <c r="E20" s="16">
        <v>0</v>
      </c>
      <c r="F20" s="17"/>
      <c r="G20" s="12"/>
      <c r="H20" s="12"/>
      <c r="I20" s="13">
        <v>0</v>
      </c>
      <c r="J20" s="14">
        <f t="shared" ref="J20" si="10">(I20*H20)</f>
        <v>0</v>
      </c>
      <c r="K20" s="30" t="s">
        <v>23</v>
      </c>
    </row>
    <row r="21" spans="1:11" ht="13.5" thickBot="1" x14ac:dyDescent="0.25">
      <c r="A21" s="35" t="s">
        <v>68</v>
      </c>
      <c r="B21" s="19">
        <v>50</v>
      </c>
      <c r="C21" s="29">
        <v>5</v>
      </c>
      <c r="D21" s="42">
        <f>B21*C21</f>
        <v>250</v>
      </c>
      <c r="E21" s="19">
        <f>5*24</f>
        <v>120</v>
      </c>
      <c r="F21" s="20">
        <v>4</v>
      </c>
      <c r="G21" s="21">
        <f t="shared" si="1"/>
        <v>230</v>
      </c>
      <c r="H21" s="21">
        <f>ROUND(C21/E21,2)</f>
        <v>0.04</v>
      </c>
      <c r="I21" s="22">
        <v>30</v>
      </c>
      <c r="J21" s="43">
        <v>90</v>
      </c>
      <c r="K21" s="19" t="s">
        <v>76</v>
      </c>
    </row>
    <row r="22" spans="1:11" x14ac:dyDescent="0.2">
      <c r="A22" s="23" t="s">
        <v>8</v>
      </c>
      <c r="B22" s="24"/>
      <c r="C22" s="25">
        <f>SUM(C3:C21)</f>
        <v>141.38000000000002</v>
      </c>
      <c r="D22" s="26">
        <f>SUM(D3:D21)</f>
        <v>492.61</v>
      </c>
      <c r="E22" s="24"/>
      <c r="F22" s="24"/>
      <c r="G22" s="32">
        <f>SUM(G3:G21)</f>
        <v>675.53</v>
      </c>
      <c r="H22" s="24"/>
      <c r="I22" s="24"/>
      <c r="J22" s="26">
        <f>SUM(J3:J21)</f>
        <v>164.64</v>
      </c>
      <c r="K22" s="41"/>
    </row>
    <row r="24" spans="1:11" ht="13.5" thickBot="1" x14ac:dyDescent="0.25">
      <c r="A24" s="27" t="s">
        <v>17</v>
      </c>
      <c r="B24" s="27"/>
      <c r="C24" s="27"/>
    </row>
    <row r="25" spans="1:11" ht="13.5" thickBot="1" x14ac:dyDescent="0.25">
      <c r="A25" s="28" t="s">
        <v>18</v>
      </c>
      <c r="B25" s="28"/>
      <c r="C25" s="28"/>
      <c r="H25" s="33" t="s">
        <v>56</v>
      </c>
      <c r="I25" s="34"/>
      <c r="J25" s="39">
        <v>446.3</v>
      </c>
      <c r="K25" s="38" t="s">
        <v>58</v>
      </c>
    </row>
    <row r="26" spans="1:11" ht="13.5" thickBot="1" x14ac:dyDescent="0.25">
      <c r="H26" s="33" t="s">
        <v>59</v>
      </c>
      <c r="I26" s="34"/>
      <c r="J26" s="39">
        <v>416.36</v>
      </c>
      <c r="K26" s="38" t="s">
        <v>58</v>
      </c>
    </row>
    <row r="27" spans="1:11" ht="13.5" thickBot="1" x14ac:dyDescent="0.25">
      <c r="A27" s="1" t="s">
        <v>50</v>
      </c>
      <c r="B27" s="37">
        <v>400</v>
      </c>
      <c r="H27" s="33" t="s">
        <v>69</v>
      </c>
      <c r="I27" s="34"/>
      <c r="J27" s="39">
        <f>B31</f>
        <v>403.39</v>
      </c>
      <c r="K27" s="38" t="s">
        <v>58</v>
      </c>
    </row>
    <row r="28" spans="1:11" x14ac:dyDescent="0.2">
      <c r="A28" s="1" t="s">
        <v>51</v>
      </c>
      <c r="B28" s="37">
        <f>D22</f>
        <v>492.61</v>
      </c>
    </row>
    <row r="29" spans="1:11" x14ac:dyDescent="0.2">
      <c r="A29" s="1" t="s">
        <v>52</v>
      </c>
      <c r="B29" s="37">
        <f>SUM(B27:B28)</f>
        <v>892.61</v>
      </c>
    </row>
    <row r="30" spans="1:11" ht="13.5" thickBot="1" x14ac:dyDescent="0.25">
      <c r="A30" s="1" t="s">
        <v>53</v>
      </c>
      <c r="B30" s="37">
        <v>1296</v>
      </c>
    </row>
    <row r="31" spans="1:11" ht="13.5" thickBot="1" x14ac:dyDescent="0.25">
      <c r="A31" s="1" t="s">
        <v>54</v>
      </c>
      <c r="B31" s="44">
        <f>B30-B29</f>
        <v>403.39</v>
      </c>
    </row>
    <row r="33" spans="6:6" x14ac:dyDescent="0.2">
      <c r="F33" s="45"/>
    </row>
  </sheetData>
  <pageMargins left="0.25" right="0.25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30"/>
  <sheetViews>
    <sheetView workbookViewId="0">
      <selection activeCell="J26" sqref="J26"/>
    </sheetView>
  </sheetViews>
  <sheetFormatPr defaultRowHeight="12.75" x14ac:dyDescent="0.2"/>
  <cols>
    <col min="1" max="1" width="34" style="1" customWidth="1"/>
    <col min="2" max="2" width="10.28515625" style="1" bestFit="1" customWidth="1"/>
    <col min="3" max="3" width="11.7109375" style="1" bestFit="1" customWidth="1"/>
    <col min="4" max="4" width="11.7109375" style="1" customWidth="1"/>
    <col min="5" max="5" width="4" style="1" bestFit="1" customWidth="1"/>
    <col min="6" max="6" width="6.7109375" style="1" bestFit="1" customWidth="1"/>
    <col min="7" max="7" width="9.7109375" style="1" bestFit="1" customWidth="1"/>
    <col min="8" max="8" width="6.140625" style="1" bestFit="1" customWidth="1"/>
    <col min="9" max="9" width="5.7109375" style="1" bestFit="1" customWidth="1"/>
    <col min="10" max="10" width="8.7109375" style="1" bestFit="1" customWidth="1"/>
    <col min="11" max="11" width="28.140625" style="1" customWidth="1"/>
    <col min="12" max="12" width="9.85546875" style="1" bestFit="1" customWidth="1"/>
    <col min="13" max="13" width="9.5703125" style="1" bestFit="1" customWidth="1"/>
    <col min="14" max="16384" width="9.140625" style="1"/>
  </cols>
  <sheetData>
    <row r="2" spans="1:13" ht="76.5" customHeight="1" x14ac:dyDescent="0.2">
      <c r="A2" s="2" t="s">
        <v>0</v>
      </c>
      <c r="B2" s="3" t="s">
        <v>21</v>
      </c>
      <c r="C2" s="4" t="s">
        <v>1</v>
      </c>
      <c r="D2" s="4" t="s">
        <v>2</v>
      </c>
      <c r="E2" s="3" t="s">
        <v>55</v>
      </c>
      <c r="F2" s="4" t="s">
        <v>3</v>
      </c>
      <c r="G2" s="3" t="s">
        <v>4</v>
      </c>
      <c r="H2" s="5" t="s">
        <v>5</v>
      </c>
      <c r="I2" s="6" t="s">
        <v>6</v>
      </c>
      <c r="J2" s="7" t="s">
        <v>7</v>
      </c>
      <c r="K2" s="31" t="s">
        <v>16</v>
      </c>
    </row>
    <row r="3" spans="1:13" x14ac:dyDescent="0.2">
      <c r="A3" s="8" t="s">
        <v>10</v>
      </c>
      <c r="B3" s="8">
        <v>2</v>
      </c>
      <c r="C3" s="9">
        <v>20.22</v>
      </c>
      <c r="D3" s="10">
        <f>SUM(B3:B3)*C3</f>
        <v>40.44</v>
      </c>
      <c r="E3" s="8">
        <v>48</v>
      </c>
      <c r="F3" s="11">
        <v>2</v>
      </c>
      <c r="G3" s="12">
        <f>(F3*E3)-D3</f>
        <v>55.56</v>
      </c>
      <c r="H3" s="12">
        <f>ROUND(C3/E3,2)</f>
        <v>0.42</v>
      </c>
      <c r="I3" s="13">
        <v>0</v>
      </c>
      <c r="J3" s="14">
        <f>(I3*E3)*H3</f>
        <v>0</v>
      </c>
      <c r="K3" s="30"/>
    </row>
    <row r="4" spans="1:13" x14ac:dyDescent="0.2">
      <c r="A4" s="8" t="s">
        <v>11</v>
      </c>
      <c r="B4" s="8">
        <v>2</v>
      </c>
      <c r="C4" s="9">
        <v>20.22</v>
      </c>
      <c r="D4" s="10">
        <f t="shared" ref="D4:D8" si="0">SUM(B4:B4)*C4</f>
        <v>40.44</v>
      </c>
      <c r="E4" s="8">
        <v>48</v>
      </c>
      <c r="F4" s="11">
        <v>2</v>
      </c>
      <c r="G4" s="12">
        <f t="shared" ref="G4:G20" si="1">(F4*E4)-D4</f>
        <v>55.56</v>
      </c>
      <c r="H4" s="12">
        <f t="shared" ref="H4:H8" si="2">ROUND(C4/E4,2)</f>
        <v>0.42</v>
      </c>
      <c r="I4" s="13">
        <v>0</v>
      </c>
      <c r="J4" s="14">
        <f t="shared" ref="J4:J8" si="3">(I4*E4)*H4</f>
        <v>0</v>
      </c>
      <c r="K4" s="30"/>
    </row>
    <row r="5" spans="1:13" x14ac:dyDescent="0.2">
      <c r="A5" s="8" t="s">
        <v>12</v>
      </c>
      <c r="B5" s="8">
        <v>1</v>
      </c>
      <c r="C5" s="9">
        <v>9.1300000000000008</v>
      </c>
      <c r="D5" s="10">
        <f t="shared" si="0"/>
        <v>9.1300000000000008</v>
      </c>
      <c r="E5" s="8">
        <v>48</v>
      </c>
      <c r="F5" s="11">
        <v>2</v>
      </c>
      <c r="G5" s="12">
        <f t="shared" si="1"/>
        <v>86.87</v>
      </c>
      <c r="H5" s="12">
        <f t="shared" si="2"/>
        <v>0.19</v>
      </c>
      <c r="I5" s="13">
        <v>0</v>
      </c>
      <c r="J5" s="14">
        <f t="shared" si="3"/>
        <v>0</v>
      </c>
      <c r="K5" s="30"/>
    </row>
    <row r="6" spans="1:13" x14ac:dyDescent="0.2">
      <c r="A6" s="8" t="s">
        <v>47</v>
      </c>
      <c r="B6" s="8">
        <v>3</v>
      </c>
      <c r="C6" s="9">
        <v>21.99</v>
      </c>
      <c r="D6" s="10">
        <f t="shared" si="0"/>
        <v>65.97</v>
      </c>
      <c r="E6" s="8">
        <v>48</v>
      </c>
      <c r="F6" s="11">
        <v>2</v>
      </c>
      <c r="G6" s="12">
        <f t="shared" si="1"/>
        <v>30.03</v>
      </c>
      <c r="H6" s="12">
        <f t="shared" si="2"/>
        <v>0.46</v>
      </c>
      <c r="I6" s="13">
        <v>0</v>
      </c>
      <c r="J6" s="14">
        <f t="shared" si="3"/>
        <v>0</v>
      </c>
      <c r="K6" s="30"/>
    </row>
    <row r="7" spans="1:13" x14ac:dyDescent="0.2">
      <c r="A7" s="8" t="s">
        <v>48</v>
      </c>
      <c r="B7" s="8">
        <v>3</v>
      </c>
      <c r="C7" s="9">
        <v>21.99</v>
      </c>
      <c r="D7" s="10">
        <f t="shared" si="0"/>
        <v>65.97</v>
      </c>
      <c r="E7" s="8">
        <v>48</v>
      </c>
      <c r="F7" s="11">
        <v>2</v>
      </c>
      <c r="G7" s="12">
        <f t="shared" si="1"/>
        <v>30.03</v>
      </c>
      <c r="H7" s="12">
        <f t="shared" si="2"/>
        <v>0.46</v>
      </c>
      <c r="I7" s="13">
        <v>0</v>
      </c>
      <c r="J7" s="14">
        <f t="shared" si="3"/>
        <v>0</v>
      </c>
      <c r="K7" s="30"/>
    </row>
    <row r="8" spans="1:13" x14ac:dyDescent="0.2">
      <c r="A8" s="36" t="s">
        <v>13</v>
      </c>
      <c r="B8" s="8">
        <v>4</v>
      </c>
      <c r="C8" s="9">
        <v>13.78</v>
      </c>
      <c r="D8" s="10">
        <f t="shared" si="0"/>
        <v>55.12</v>
      </c>
      <c r="E8" s="8">
        <v>48</v>
      </c>
      <c r="F8" s="11">
        <v>2</v>
      </c>
      <c r="G8" s="12">
        <f t="shared" si="1"/>
        <v>40.880000000000003</v>
      </c>
      <c r="H8" s="12">
        <f t="shared" si="2"/>
        <v>0.28999999999999998</v>
      </c>
      <c r="I8" s="13">
        <v>0</v>
      </c>
      <c r="J8" s="14">
        <f t="shared" si="3"/>
        <v>0</v>
      </c>
      <c r="K8" s="30"/>
    </row>
    <row r="9" spans="1:13" x14ac:dyDescent="0.2">
      <c r="A9" s="36" t="s">
        <v>42</v>
      </c>
      <c r="B9" s="8">
        <v>5</v>
      </c>
      <c r="C9" s="9">
        <v>3.12</v>
      </c>
      <c r="D9" s="10">
        <f t="shared" ref="D9" si="4">SUM(B9:B9)*C9</f>
        <v>15.600000000000001</v>
      </c>
      <c r="E9" s="8">
        <v>0</v>
      </c>
      <c r="F9" s="11"/>
      <c r="G9" s="12"/>
      <c r="H9" s="12"/>
      <c r="I9" s="13">
        <v>0</v>
      </c>
      <c r="J9" s="14">
        <f t="shared" ref="J9" si="5">(I9*E9)*H9</f>
        <v>0</v>
      </c>
      <c r="K9" s="30"/>
    </row>
    <row r="10" spans="1:13" x14ac:dyDescent="0.2">
      <c r="A10" s="36" t="s">
        <v>42</v>
      </c>
      <c r="B10" s="8">
        <v>4</v>
      </c>
      <c r="C10" s="9">
        <v>4.49</v>
      </c>
      <c r="D10" s="10">
        <f t="shared" ref="D10" si="6">SUM(B10:B10)*C10</f>
        <v>17.96</v>
      </c>
      <c r="E10" s="8">
        <v>0</v>
      </c>
      <c r="F10" s="11"/>
      <c r="G10" s="12"/>
      <c r="H10" s="12"/>
      <c r="I10" s="13">
        <v>0</v>
      </c>
      <c r="J10" s="14">
        <f t="shared" ref="J10" si="7">(I10*E10)*H10</f>
        <v>0</v>
      </c>
      <c r="K10" s="30"/>
    </row>
    <row r="11" spans="1:13" x14ac:dyDescent="0.2">
      <c r="A11" s="8" t="s">
        <v>41</v>
      </c>
      <c r="B11" s="8">
        <v>4</v>
      </c>
      <c r="C11" s="9">
        <v>10.88</v>
      </c>
      <c r="D11" s="15">
        <f t="shared" ref="D11:D19" si="8">SUM(B11:B11)*C11</f>
        <v>43.52</v>
      </c>
      <c r="E11" s="8">
        <v>120</v>
      </c>
      <c r="F11" s="11">
        <v>1</v>
      </c>
      <c r="G11" s="12">
        <f t="shared" si="1"/>
        <v>76.47999999999999</v>
      </c>
      <c r="H11" s="12">
        <f>ROUND(C11/E11,2)</f>
        <v>0.09</v>
      </c>
      <c r="I11" s="13">
        <v>30</v>
      </c>
      <c r="J11" s="18">
        <f>(I11*H11)</f>
        <v>2.6999999999999997</v>
      </c>
      <c r="K11" s="30" t="s">
        <v>49</v>
      </c>
      <c r="M11" s="1">
        <f>5.99/5</f>
        <v>1.198</v>
      </c>
    </row>
    <row r="12" spans="1:13" x14ac:dyDescent="0.2">
      <c r="A12" s="8" t="s">
        <v>44</v>
      </c>
      <c r="B12" s="8">
        <v>5</v>
      </c>
      <c r="C12" s="9">
        <v>1.198</v>
      </c>
      <c r="D12" s="15">
        <f t="shared" si="8"/>
        <v>5.99</v>
      </c>
      <c r="E12" s="8">
        <v>0</v>
      </c>
      <c r="F12" s="11">
        <v>1</v>
      </c>
      <c r="G12" s="12"/>
      <c r="H12" s="12"/>
      <c r="I12" s="13">
        <v>0</v>
      </c>
      <c r="J12" s="14">
        <f t="shared" ref="J12:J20" si="9">(I12*H12)</f>
        <v>0</v>
      </c>
      <c r="K12" s="30"/>
    </row>
    <row r="13" spans="1:13" x14ac:dyDescent="0.2">
      <c r="A13" s="8" t="s">
        <v>43</v>
      </c>
      <c r="B13" s="8">
        <v>2</v>
      </c>
      <c r="C13" s="9">
        <v>7.49</v>
      </c>
      <c r="D13" s="15">
        <f>SUM(B13:B13)*C13</f>
        <v>14.98</v>
      </c>
      <c r="E13" s="16">
        <v>48</v>
      </c>
      <c r="F13" s="17">
        <v>1</v>
      </c>
      <c r="G13" s="12">
        <f t="shared" si="1"/>
        <v>33.019999999999996</v>
      </c>
      <c r="H13" s="12">
        <f>ROUND(C13/E13,2)</f>
        <v>0.16</v>
      </c>
      <c r="I13" s="13">
        <v>0</v>
      </c>
      <c r="J13" s="14">
        <f>(I13*H13)</f>
        <v>0</v>
      </c>
      <c r="K13" s="30"/>
    </row>
    <row r="14" spans="1:13" x14ac:dyDescent="0.2">
      <c r="A14" s="8" t="s">
        <v>9</v>
      </c>
      <c r="B14" s="8">
        <v>5</v>
      </c>
      <c r="C14" s="9">
        <v>2.34</v>
      </c>
      <c r="D14" s="15">
        <f t="shared" si="8"/>
        <v>11.7</v>
      </c>
      <c r="E14" s="16">
        <v>24</v>
      </c>
      <c r="F14" s="17"/>
      <c r="G14" s="12"/>
      <c r="H14" s="12"/>
      <c r="I14" s="13">
        <v>0</v>
      </c>
      <c r="J14" s="14">
        <f>(I14*H14)</f>
        <v>0</v>
      </c>
      <c r="K14" s="30"/>
    </row>
    <row r="15" spans="1:13" x14ac:dyDescent="0.2">
      <c r="A15" s="8" t="s">
        <v>45</v>
      </c>
      <c r="B15" s="8">
        <v>1</v>
      </c>
      <c r="C15" s="9">
        <v>13.99</v>
      </c>
      <c r="D15" s="15">
        <f t="shared" si="8"/>
        <v>13.99</v>
      </c>
      <c r="E15" s="16">
        <v>0</v>
      </c>
      <c r="F15" s="17"/>
      <c r="G15" s="12"/>
      <c r="H15" s="12"/>
      <c r="I15" s="13">
        <v>0</v>
      </c>
      <c r="J15" s="14">
        <v>0</v>
      </c>
      <c r="K15" s="30"/>
    </row>
    <row r="16" spans="1:13" x14ac:dyDescent="0.2">
      <c r="A16" s="8" t="s">
        <v>14</v>
      </c>
      <c r="B16" s="8">
        <v>6</v>
      </c>
      <c r="C16" s="9">
        <v>0</v>
      </c>
      <c r="D16" s="15">
        <f t="shared" si="8"/>
        <v>0</v>
      </c>
      <c r="E16" s="16">
        <v>0</v>
      </c>
      <c r="F16" s="17"/>
      <c r="G16" s="12"/>
      <c r="H16" s="12"/>
      <c r="I16" s="13">
        <v>0</v>
      </c>
      <c r="J16" s="14"/>
      <c r="K16" s="30" t="s">
        <v>23</v>
      </c>
    </row>
    <row r="17" spans="1:11" x14ac:dyDescent="0.2">
      <c r="A17" s="8" t="s">
        <v>22</v>
      </c>
      <c r="B17" s="8">
        <v>1</v>
      </c>
      <c r="C17" s="9">
        <v>0</v>
      </c>
      <c r="D17" s="15">
        <f t="shared" si="8"/>
        <v>0</v>
      </c>
      <c r="E17" s="16">
        <v>0</v>
      </c>
      <c r="F17" s="17"/>
      <c r="G17" s="12"/>
      <c r="H17" s="12"/>
      <c r="I17" s="13">
        <v>0</v>
      </c>
      <c r="J17" s="14"/>
      <c r="K17" s="30" t="s">
        <v>23</v>
      </c>
    </row>
    <row r="18" spans="1:11" x14ac:dyDescent="0.2">
      <c r="A18" s="8" t="s">
        <v>46</v>
      </c>
      <c r="B18" s="8">
        <v>1</v>
      </c>
      <c r="C18" s="9">
        <v>146.22999999999999</v>
      </c>
      <c r="D18" s="15">
        <f t="shared" si="8"/>
        <v>146.22999999999999</v>
      </c>
      <c r="E18" s="16">
        <v>15</v>
      </c>
      <c r="F18" s="17"/>
      <c r="G18" s="12"/>
      <c r="H18" s="12"/>
      <c r="I18" s="13">
        <v>0</v>
      </c>
      <c r="J18" s="18">
        <f>(I18*H18)</f>
        <v>0</v>
      </c>
      <c r="K18" s="30" t="s">
        <v>49</v>
      </c>
    </row>
    <row r="19" spans="1:11" x14ac:dyDescent="0.2">
      <c r="A19" s="8" t="s">
        <v>15</v>
      </c>
      <c r="B19" s="8">
        <v>1</v>
      </c>
      <c r="C19" s="9">
        <v>0</v>
      </c>
      <c r="D19" s="15">
        <f t="shared" si="8"/>
        <v>0</v>
      </c>
      <c r="E19" s="16">
        <v>0</v>
      </c>
      <c r="F19" s="17"/>
      <c r="G19" s="12"/>
      <c r="H19" s="12"/>
      <c r="I19" s="13">
        <v>0</v>
      </c>
      <c r="J19" s="14">
        <f t="shared" si="9"/>
        <v>0</v>
      </c>
      <c r="K19" s="30" t="s">
        <v>23</v>
      </c>
    </row>
    <row r="20" spans="1:11" ht="13.5" thickBot="1" x14ac:dyDescent="0.25">
      <c r="A20" s="35" t="s">
        <v>20</v>
      </c>
      <c r="B20" s="19">
        <v>8</v>
      </c>
      <c r="C20" s="29">
        <v>35</v>
      </c>
      <c r="D20" s="42">
        <f>B20*C20</f>
        <v>280</v>
      </c>
      <c r="E20" s="19">
        <f>5*24</f>
        <v>120</v>
      </c>
      <c r="F20" s="20">
        <v>3</v>
      </c>
      <c r="G20" s="21">
        <f t="shared" si="1"/>
        <v>80</v>
      </c>
      <c r="H20" s="21">
        <f>ROUND(C20/E20,2)</f>
        <v>0.28999999999999998</v>
      </c>
      <c r="I20" s="22">
        <v>0</v>
      </c>
      <c r="J20" s="43">
        <f t="shared" si="9"/>
        <v>0</v>
      </c>
      <c r="K20" s="19" t="s">
        <v>19</v>
      </c>
    </row>
    <row r="21" spans="1:11" x14ac:dyDescent="0.2">
      <c r="A21" s="23" t="s">
        <v>8</v>
      </c>
      <c r="B21" s="24"/>
      <c r="C21" s="25">
        <f>SUM(C3:C20)</f>
        <v>332.06799999999998</v>
      </c>
      <c r="D21" s="26">
        <f>SUM(D3:D20)</f>
        <v>827.04</v>
      </c>
      <c r="E21" s="24"/>
      <c r="F21" s="24"/>
      <c r="G21" s="32">
        <f>SUM(G3:G20)</f>
        <v>488.42999999999995</v>
      </c>
      <c r="H21" s="24"/>
      <c r="I21" s="24"/>
      <c r="J21" s="26">
        <f>SUM(J3:J20)</f>
        <v>2.6999999999999997</v>
      </c>
      <c r="K21" s="41"/>
    </row>
    <row r="23" spans="1:11" ht="13.5" thickBot="1" x14ac:dyDescent="0.25">
      <c r="A23" s="27" t="s">
        <v>17</v>
      </c>
      <c r="B23" s="27"/>
      <c r="C23" s="27"/>
    </row>
    <row r="24" spans="1:11" ht="13.5" thickBot="1" x14ac:dyDescent="0.25">
      <c r="A24" s="28" t="s">
        <v>18</v>
      </c>
      <c r="B24" s="28"/>
      <c r="C24" s="28"/>
      <c r="H24" s="33" t="s">
        <v>56</v>
      </c>
      <c r="I24" s="34"/>
      <c r="J24" s="39">
        <v>446.3</v>
      </c>
      <c r="K24" s="38" t="s">
        <v>58</v>
      </c>
    </row>
    <row r="25" spans="1:11" ht="13.5" thickBot="1" x14ac:dyDescent="0.25">
      <c r="H25" s="33" t="s">
        <v>59</v>
      </c>
      <c r="I25" s="34"/>
      <c r="J25" s="40">
        <v>416.36</v>
      </c>
      <c r="K25" s="38" t="s">
        <v>58</v>
      </c>
    </row>
    <row r="26" spans="1:11" x14ac:dyDescent="0.2">
      <c r="A26" s="1" t="s">
        <v>50</v>
      </c>
      <c r="B26" s="37">
        <v>400</v>
      </c>
    </row>
    <row r="27" spans="1:11" x14ac:dyDescent="0.2">
      <c r="A27" s="1" t="s">
        <v>51</v>
      </c>
      <c r="B27" s="37">
        <f>D21</f>
        <v>827.04</v>
      </c>
      <c r="K27" s="1" t="s">
        <v>57</v>
      </c>
    </row>
    <row r="28" spans="1:11" x14ac:dyDescent="0.2">
      <c r="A28" s="1" t="s">
        <v>52</v>
      </c>
      <c r="B28" s="37">
        <f>SUM(B26:B27)</f>
        <v>1227.04</v>
      </c>
    </row>
    <row r="29" spans="1:11" x14ac:dyDescent="0.2">
      <c r="A29" s="1" t="s">
        <v>53</v>
      </c>
      <c r="B29" s="37">
        <v>1643.4</v>
      </c>
    </row>
    <row r="30" spans="1:11" x14ac:dyDescent="0.2">
      <c r="A30" s="1" t="s">
        <v>54</v>
      </c>
      <c r="B30" s="37">
        <f>B29-B28</f>
        <v>416.36000000000013</v>
      </c>
    </row>
  </sheetData>
  <pageMargins left="0.25" right="0.25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A5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Instructions</vt:lpstr>
      <vt:lpstr>2012 BBQ</vt:lpstr>
      <vt:lpstr>2011 BBQ</vt:lpstr>
      <vt:lpstr>Sheet3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</dc:creator>
  <cp:lastModifiedBy>Owner</cp:lastModifiedBy>
  <cp:lastPrinted>2010-10-11T14:56:30Z</cp:lastPrinted>
  <dcterms:created xsi:type="dcterms:W3CDTF">2010-09-11T02:27:21Z</dcterms:created>
  <dcterms:modified xsi:type="dcterms:W3CDTF">2013-01-23T04:16:09Z</dcterms:modified>
</cp:coreProperties>
</file>