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745" activeTab="4"/>
  </bookViews>
  <sheets>
    <sheet name="Sanction 1-2 cts 80%" sheetId="1" r:id="rId1"/>
    <sheet name="Lookups" sheetId="7" state="hidden" r:id="rId2"/>
    <sheet name="Sanction 1-2 cts 90%" sheetId="2" r:id="rId3"/>
    <sheet name="Sanction 3 cts 80%" sheetId="4" r:id="rId4"/>
    <sheet name="Sanction 3 cts 90%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C41" i="6"/>
  <c r="E37" i="1"/>
  <c r="E24" i="1"/>
  <c r="E30" i="1" s="1"/>
  <c r="C42" i="6"/>
  <c r="E37" i="6"/>
  <c r="E24" i="6"/>
  <c r="E37" i="2"/>
  <c r="E24" i="2"/>
  <c r="E24" i="4"/>
  <c r="C42" i="4"/>
  <c r="C42" i="2"/>
  <c r="C41" i="2"/>
  <c r="C42" i="1"/>
  <c r="C41" i="1"/>
  <c r="C41" i="4" l="1"/>
  <c r="C39" i="4"/>
  <c r="E37" i="4"/>
  <c r="E30" i="4"/>
  <c r="C30" i="4"/>
  <c r="C32" i="4" s="1"/>
  <c r="C34" i="4" s="1"/>
  <c r="C97" i="6"/>
  <c r="D97" i="6" s="1"/>
  <c r="C96" i="6"/>
  <c r="D96" i="6" s="1"/>
  <c r="C95" i="6"/>
  <c r="D95" i="6" s="1"/>
  <c r="C94" i="6"/>
  <c r="D94" i="6" s="1"/>
  <c r="C93" i="6"/>
  <c r="D93" i="6" s="1"/>
  <c r="C92" i="6"/>
  <c r="D92" i="6" s="1"/>
  <c r="C91" i="6"/>
  <c r="D91" i="6" s="1"/>
  <c r="C90" i="6"/>
  <c r="D90" i="6" s="1"/>
  <c r="C89" i="6"/>
  <c r="D89" i="6" s="1"/>
  <c r="C88" i="6"/>
  <c r="D88" i="6" s="1"/>
  <c r="C87" i="6"/>
  <c r="D87" i="6" s="1"/>
  <c r="C86" i="6"/>
  <c r="D86" i="6" s="1"/>
  <c r="C85" i="6"/>
  <c r="D85" i="6" s="1"/>
  <c r="C84" i="6"/>
  <c r="D84" i="6" s="1"/>
  <c r="C83" i="6"/>
  <c r="D83" i="6" s="1"/>
  <c r="C82" i="6"/>
  <c r="D82" i="6" s="1"/>
  <c r="C81" i="6"/>
  <c r="D81" i="6" s="1"/>
  <c r="C80" i="6"/>
  <c r="D80" i="6" s="1"/>
  <c r="C79" i="6"/>
  <c r="D79" i="6" s="1"/>
  <c r="C78" i="6"/>
  <c r="D78" i="6" s="1"/>
  <c r="C77" i="6"/>
  <c r="D77" i="6" s="1"/>
  <c r="C76" i="6"/>
  <c r="D76" i="6" s="1"/>
  <c r="C75" i="6"/>
  <c r="D75" i="6" s="1"/>
  <c r="C74" i="6"/>
  <c r="D74" i="6" s="1"/>
  <c r="C73" i="6"/>
  <c r="D73" i="6" s="1"/>
  <c r="C72" i="6"/>
  <c r="D72" i="6" s="1"/>
  <c r="E67" i="6"/>
  <c r="E65" i="6"/>
  <c r="E64" i="6"/>
  <c r="E63" i="6"/>
  <c r="E62" i="6"/>
  <c r="E64" i="4"/>
  <c r="E62" i="4"/>
  <c r="E63" i="4"/>
  <c r="E65" i="4"/>
  <c r="E67" i="4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C79" i="4"/>
  <c r="D79" i="4" s="1"/>
  <c r="C80" i="4"/>
  <c r="D80" i="4" s="1"/>
  <c r="C81" i="4"/>
  <c r="D81" i="4" s="1"/>
  <c r="C82" i="4"/>
  <c r="D82" i="4" s="1"/>
  <c r="C83" i="4"/>
  <c r="D83" i="4" s="1"/>
  <c r="C84" i="4"/>
  <c r="D84" i="4" s="1"/>
  <c r="C85" i="4"/>
  <c r="D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/>
  <c r="C93" i="4"/>
  <c r="D93" i="4" s="1"/>
  <c r="C94" i="4"/>
  <c r="D94" i="4" s="1"/>
  <c r="C95" i="4"/>
  <c r="D95" i="4" s="1"/>
  <c r="C96" i="4"/>
  <c r="D96" i="4" s="1"/>
  <c r="C97" i="4"/>
  <c r="D97" i="4" s="1"/>
  <c r="E39" i="4" l="1"/>
  <c r="E43" i="4" s="1"/>
  <c r="C43" i="4"/>
  <c r="E68" i="6"/>
  <c r="E68" i="4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E68" i="1"/>
  <c r="E66" i="1"/>
  <c r="E65" i="1"/>
  <c r="E64" i="1"/>
  <c r="E63" i="1"/>
  <c r="C39" i="1"/>
  <c r="E43" i="1"/>
  <c r="C30" i="1"/>
  <c r="C32" i="1" l="1"/>
  <c r="C34" i="1" s="1"/>
  <c r="C43" i="1"/>
  <c r="E69" i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C39" i="6" l="1"/>
  <c r="E30" i="6"/>
  <c r="E43" i="6" s="1"/>
  <c r="C30" i="6"/>
  <c r="C32" i="6" l="1"/>
  <c r="C34" i="6" s="1"/>
  <c r="C43" i="6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D97" i="2" l="1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72" i="2"/>
  <c r="E67" i="2"/>
  <c r="E65" i="2"/>
  <c r="E64" i="2"/>
  <c r="E63" i="2"/>
  <c r="E62" i="2"/>
  <c r="C39" i="2"/>
  <c r="E30" i="2"/>
  <c r="E43" i="2" s="1"/>
  <c r="C30" i="2"/>
  <c r="C32" i="2" s="1"/>
  <c r="C34" i="2" s="1"/>
  <c r="E68" i="2" l="1"/>
  <c r="C43" i="2"/>
</calcChain>
</file>

<file path=xl/sharedStrings.xml><?xml version="1.0" encoding="utf-8"?>
<sst xmlns="http://schemas.openxmlformats.org/spreadsheetml/2006/main" count="428" uniqueCount="124">
  <si>
    <t>Adult Tournament Budget for Sanction Approval</t>
  </si>
  <si>
    <t>Today's Date:</t>
  </si>
  <si>
    <t>Date of Tournament:</t>
  </si>
  <si>
    <t>Gender:</t>
  </si>
  <si>
    <t>M</t>
  </si>
  <si>
    <t>Division:</t>
  </si>
  <si>
    <t>G/S</t>
  </si>
  <si>
    <t>Women = AA, A, BB, B, AA/A, A/BB, BB/B</t>
  </si>
  <si>
    <t>Number of Courts:</t>
  </si>
  <si>
    <t>Number of Teams:</t>
  </si>
  <si>
    <t>Facility Name:</t>
  </si>
  <si>
    <t>Facility Address:</t>
  </si>
  <si>
    <t>Host Club/Team Name:</t>
  </si>
  <si>
    <t>Contact Name:</t>
  </si>
  <si>
    <t>Contact Information:</t>
  </si>
  <si>
    <t>Phone #1</t>
  </si>
  <si>
    <t>Phone #2</t>
  </si>
  <si>
    <t>W</t>
  </si>
  <si>
    <t>Email:</t>
  </si>
  <si>
    <t>Contact Mailing Address:</t>
  </si>
  <si>
    <t xml:space="preserve">Gold </t>
  </si>
  <si>
    <t>Yes</t>
  </si>
  <si>
    <t>Expenses</t>
  </si>
  <si>
    <t>Estimated</t>
  </si>
  <si>
    <t>Actual</t>
  </si>
  <si>
    <t>Facility</t>
  </si>
  <si>
    <t xml:space="preserve">  Rate per hour x # of hours</t>
  </si>
  <si>
    <t>S/B</t>
  </si>
  <si>
    <t>Officials</t>
  </si>
  <si>
    <t xml:space="preserve">  Use the chart on page 2</t>
  </si>
  <si>
    <t>AA</t>
  </si>
  <si>
    <t>Sanction fees</t>
  </si>
  <si>
    <t xml:space="preserve">A </t>
  </si>
  <si>
    <t>No Skpr fees</t>
  </si>
  <si>
    <t xml:space="preserve">  Payments to Skprs for coverage for teams w/o Skprs</t>
  </si>
  <si>
    <t>BB</t>
  </si>
  <si>
    <t>Balls</t>
  </si>
  <si>
    <t xml:space="preserve">  Must provide receipt for new balls</t>
  </si>
  <si>
    <t>B</t>
  </si>
  <si>
    <t>Supplies</t>
  </si>
  <si>
    <t xml:space="preserve">  Scorekeeper paperwork, pens, pencils, etc.</t>
  </si>
  <si>
    <t>AA/A</t>
  </si>
  <si>
    <t>Awards</t>
  </si>
  <si>
    <t>A/BB</t>
  </si>
  <si>
    <t>TD fee</t>
  </si>
  <si>
    <t xml:space="preserve">  This fee may not exceed $100.</t>
  </si>
  <si>
    <t>BB/B</t>
  </si>
  <si>
    <t>Total</t>
  </si>
  <si>
    <t>Entry Fee before Paypal</t>
  </si>
  <si>
    <t>Paypal fee*</t>
  </si>
  <si>
    <t>No</t>
  </si>
  <si>
    <t xml:space="preserve">  If not using Paypal, skip this step.</t>
  </si>
  <si>
    <t>Revenue</t>
  </si>
  <si>
    <t>Entry Fee**</t>
  </si>
  <si>
    <t xml:space="preserve">  **You may round up the total with Paypal fees to the nearest $5, but no more than that. </t>
  </si>
  <si>
    <t>Total Entry Fees:</t>
  </si>
  <si>
    <t>Fees collected no refs/skprs</t>
  </si>
  <si>
    <t xml:space="preserve">  No Ref/No Skpr fees</t>
  </si>
  <si>
    <t># of teams x Paypal fee</t>
  </si>
  <si>
    <t>1 free club entry per court</t>
  </si>
  <si>
    <t xml:space="preserve">  Entry fee x # of courts</t>
  </si>
  <si>
    <t>Net profit/loss:</t>
  </si>
  <si>
    <t>The expected Net Profit cannot exceed the amount of one entry fee.</t>
  </si>
  <si>
    <t>I,</t>
  </si>
  <si>
    <t>hereby affirm that the information on this form is true and accurate.</t>
  </si>
  <si>
    <t>Tournament is:</t>
  </si>
  <si>
    <t>Sanction #:</t>
  </si>
  <si>
    <t>Notes:</t>
  </si>
  <si>
    <t>Referee Calculations</t>
  </si>
  <si>
    <t>Two Courts - 7-10 Teams</t>
  </si>
  <si>
    <t>Reg+/Prov</t>
  </si>
  <si>
    <t>Pool Play</t>
  </si>
  <si>
    <t>NPRs</t>
  </si>
  <si>
    <t>$22.50/$17.50</t>
  </si>
  <si>
    <t>Sanction fees have already been added to the budget so are not part of these calculations.</t>
  </si>
  <si>
    <t>Tiebreaker(s)</t>
  </si>
  <si>
    <t>$12.50</t>
  </si>
  <si>
    <t>Playoffs</t>
  </si>
  <si>
    <t>$32.50/$27.50</t>
  </si>
  <si>
    <t>Admin</t>
  </si>
  <si>
    <t>Court Fees</t>
  </si>
  <si>
    <t>$30</t>
  </si>
  <si>
    <t>Head Ref Fee</t>
  </si>
  <si>
    <t>$6</t>
  </si>
  <si>
    <t>Travel Fees</t>
  </si>
  <si>
    <t>Pay Pal Fees Chart</t>
  </si>
  <si>
    <t>Entry Fee</t>
  </si>
  <si>
    <t>Paypal Fee</t>
  </si>
  <si>
    <t>Rounded Up</t>
  </si>
  <si>
    <t>For tournaments. Contact Adult Program Director if your expenses dictate an entry more than $250.</t>
  </si>
  <si>
    <t xml:space="preserve">1 free club entry </t>
  </si>
  <si>
    <t>Men = All</t>
  </si>
  <si>
    <r>
      <t xml:space="preserve">  *Use the chart on page 2. </t>
    </r>
    <r>
      <rPr>
        <b/>
        <sz val="9"/>
        <color indexed="8"/>
        <rFont val="Calibri"/>
        <family val="2"/>
      </rPr>
      <t xml:space="preserve"> Numbers have changed</t>
    </r>
  </si>
  <si>
    <t>Three Courts - 80% Budget (2-3 host team entries)</t>
  </si>
  <si>
    <t>If your tournament does not include uniformed officials, put $0 in the officials row.</t>
  </si>
  <si>
    <t>You may round up your final entry fee to the nearest $5 increment, but no more than that.</t>
  </si>
  <si>
    <t>(For one court, cut those numbers in half except the Head Ref fee remains $6)</t>
  </si>
  <si>
    <t>2 free club entries</t>
  </si>
  <si>
    <t>Two Courts - 80% Budget (2 host teams' entries)</t>
  </si>
  <si>
    <t>One-Two Courts - 90% Budget (0 or 1 host team entries)</t>
  </si>
  <si>
    <t>Format:</t>
  </si>
  <si>
    <t>Calculations for Officials</t>
  </si>
  <si>
    <t>Two-three courts - 12-15 Teams</t>
  </si>
  <si>
    <t>1-2 free club entries</t>
  </si>
  <si>
    <t>Three Courts - 90% Budget (1-2 host team entries)</t>
  </si>
  <si>
    <t>Men</t>
  </si>
  <si>
    <t>Women</t>
  </si>
  <si>
    <t>Co-Ed</t>
  </si>
  <si>
    <t>Divisions:</t>
  </si>
  <si>
    <t>All</t>
  </si>
  <si>
    <t>A</t>
  </si>
  <si>
    <t>Full day</t>
  </si>
  <si>
    <t>Half day</t>
  </si>
  <si>
    <t>Just for Fun (attach note on exact format plan)</t>
  </si>
  <si>
    <t>Number of courts:</t>
  </si>
  <si>
    <t>red and purple tabs (1-2 cts)</t>
  </si>
  <si>
    <t>green and blue tabs (3 cts)</t>
  </si>
  <si>
    <t>Number of teams</t>
  </si>
  <si>
    <t xml:space="preserve">  MUST provide receipts for awards</t>
  </si>
  <si>
    <t xml:space="preserve">  Enter actual # of teams that participated</t>
  </si>
  <si>
    <t xml:space="preserve">  # of teams x $7</t>
  </si>
  <si>
    <t xml:space="preserve">       Tournament Name: </t>
  </si>
  <si>
    <t xml:space="preserve">Tournament Name: </t>
  </si>
  <si>
    <t>Tournament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</si>
</sst>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mmmm\ d\,\ yyyy;@"/>
    <numFmt numFmtId="166" formatCode="[$-F800]dddd\,\ mmmm\ dd\,\ yyyy"/>
  </numFmts>
  <fonts count="5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12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rgb="FF0000FF"/>
      <name val="Calibri"/>
      <family val="2"/>
      <scheme val="minor"/>
    </font>
    <font>
      <u/>
      <sz val="9.9"/>
      <color theme="10"/>
      <name val="Calibri"/>
      <family val="2"/>
    </font>
    <font>
      <u/>
      <sz val="9.9"/>
      <color indexed="12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60"/>
      <name val="Calibri"/>
      <family val="2"/>
    </font>
    <font>
      <b/>
      <sz val="14"/>
      <color indexed="12"/>
      <name val="Freestyle Script"/>
      <family val="4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sz val="11"/>
      <color indexed="30"/>
      <name val="Calibri"/>
      <family val="2"/>
    </font>
    <font>
      <b/>
      <sz val="13"/>
      <color indexed="48"/>
      <name val="Calibri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9933FF"/>
      <name val="Calibri"/>
      <family val="2"/>
      <scheme val="minor"/>
    </font>
    <font>
      <sz val="11"/>
      <color rgb="FF9933FF"/>
      <name val="Calibri"/>
      <family val="2"/>
      <scheme val="minor"/>
    </font>
    <font>
      <b/>
      <sz val="16"/>
      <color rgb="FF9933FF"/>
      <name val="Calibri"/>
      <family val="2"/>
    </font>
    <font>
      <sz val="16"/>
      <color rgb="FF9933FF"/>
      <name val="Calibri"/>
      <family val="2"/>
      <scheme val="minor"/>
    </font>
    <font>
      <b/>
      <sz val="10"/>
      <color rgb="FF9933FF"/>
      <name val="Calibri"/>
      <family val="2"/>
    </font>
    <font>
      <b/>
      <sz val="9"/>
      <color indexed="8"/>
      <name val="Calibri"/>
      <family val="2"/>
    </font>
    <font>
      <b/>
      <sz val="16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</font>
    <font>
      <sz val="16"/>
      <color theme="9" tint="-0.249977111117893"/>
      <name val="Calibri"/>
      <family val="2"/>
      <scheme val="minor"/>
    </font>
    <font>
      <b/>
      <sz val="16"/>
      <color rgb="FF0066CC"/>
      <name val="Calibri"/>
      <family val="2"/>
      <scheme val="minor"/>
    </font>
    <font>
      <sz val="11"/>
      <color rgb="FF0066CC"/>
      <name val="Calibri"/>
      <family val="2"/>
      <scheme val="minor"/>
    </font>
    <font>
      <b/>
      <sz val="16"/>
      <color rgb="FF0066CC"/>
      <name val="Calibri"/>
      <family val="2"/>
    </font>
    <font>
      <sz val="16"/>
      <color rgb="FF0066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</font>
    <font>
      <sz val="16"/>
      <color rgb="FFC00000"/>
      <name val="Calibri"/>
      <family val="2"/>
      <scheme val="minor"/>
    </font>
    <font>
      <b/>
      <sz val="16"/>
      <color theme="4" tint="-0.249977111117893"/>
      <name val="Calibri"/>
      <family val="2"/>
    </font>
    <font>
      <sz val="16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3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6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1" fillId="0" borderId="0" xfId="0" applyFont="1" applyProtection="1"/>
    <xf numFmtId="49" fontId="2" fillId="0" borderId="0" xfId="0" applyNumberFormat="1" applyFont="1" applyProtection="1"/>
    <xf numFmtId="0" fontId="2" fillId="0" borderId="0" xfId="0" applyFont="1" applyProtection="1"/>
    <xf numFmtId="0" fontId="3" fillId="0" borderId="0" xfId="0" applyFont="1"/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165" fontId="5" fillId="0" borderId="0" xfId="0" applyNumberFormat="1" applyFont="1" applyBorder="1" applyAlignment="1" applyProtection="1">
      <alignment horizontal="center"/>
    </xf>
    <xf numFmtId="0" fontId="0" fillId="0" borderId="0" xfId="0" applyAlignment="1" applyProtection="1"/>
    <xf numFmtId="166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left"/>
    </xf>
    <xf numFmtId="0" fontId="6" fillId="0" borderId="0" xfId="0" applyFont="1" applyAlignment="1" applyProtection="1">
      <alignment wrapText="1"/>
    </xf>
    <xf numFmtId="164" fontId="6" fillId="0" borderId="0" xfId="0" applyNumberFormat="1" applyFont="1" applyAlignment="1" applyProtection="1">
      <alignment wrapText="1"/>
    </xf>
    <xf numFmtId="0" fontId="0" fillId="0" borderId="0" xfId="0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/>
    <xf numFmtId="49" fontId="0" fillId="0" borderId="0" xfId="0" applyNumberFormat="1" applyBorder="1" applyAlignment="1" applyProtection="1"/>
    <xf numFmtId="0" fontId="0" fillId="0" borderId="0" xfId="0" applyBorder="1" applyAlignment="1" applyProtection="1"/>
    <xf numFmtId="0" fontId="8" fillId="0" borderId="0" xfId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9" fontId="10" fillId="0" borderId="0" xfId="0" applyNumberFormat="1" applyFont="1" applyProtection="1"/>
    <xf numFmtId="49" fontId="10" fillId="0" borderId="0" xfId="0" applyNumberFormat="1" applyFont="1" applyAlignment="1" applyProtection="1">
      <alignment horizontal="center"/>
    </xf>
    <xf numFmtId="164" fontId="11" fillId="0" borderId="0" xfId="0" applyNumberFormat="1" applyFont="1" applyProtection="1"/>
    <xf numFmtId="164" fontId="10" fillId="0" borderId="0" xfId="0" applyNumberFormat="1" applyFont="1" applyAlignment="1" applyProtection="1">
      <alignment horizontal="center"/>
    </xf>
    <xf numFmtId="164" fontId="2" fillId="2" borderId="3" xfId="0" applyNumberFormat="1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locked="0"/>
    </xf>
    <xf numFmtId="164" fontId="2" fillId="4" borderId="3" xfId="0" applyNumberFormat="1" applyFont="1" applyFill="1" applyBorder="1" applyProtection="1"/>
    <xf numFmtId="49" fontId="1" fillId="0" borderId="0" xfId="0" applyNumberFormat="1" applyFont="1" applyProtection="1"/>
    <xf numFmtId="164" fontId="1" fillId="0" borderId="3" xfId="0" applyNumberFormat="1" applyFont="1" applyBorder="1" applyProtection="1"/>
    <xf numFmtId="0" fontId="6" fillId="0" borderId="0" xfId="0" applyFont="1" applyProtection="1"/>
    <xf numFmtId="164" fontId="6" fillId="0" borderId="0" xfId="0" applyNumberFormat="1" applyFont="1" applyProtection="1"/>
    <xf numFmtId="164" fontId="2" fillId="0" borderId="0" xfId="0" applyNumberFormat="1" applyFont="1" applyProtection="1"/>
    <xf numFmtId="164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/>
    <xf numFmtId="164" fontId="1" fillId="0" borderId="0" xfId="0" applyNumberFormat="1" applyFont="1" applyProtection="1"/>
    <xf numFmtId="49" fontId="12" fillId="0" borderId="0" xfId="0" applyNumberFormat="1" applyFont="1" applyProtection="1"/>
    <xf numFmtId="164" fontId="12" fillId="0" borderId="0" xfId="0" applyNumberFormat="1" applyFont="1" applyAlignment="1" applyProtection="1">
      <alignment horizontal="center"/>
    </xf>
    <xf numFmtId="164" fontId="1" fillId="2" borderId="3" xfId="0" applyNumberFormat="1" applyFont="1" applyFill="1" applyBorder="1" applyProtection="1">
      <protection locked="0"/>
    </xf>
    <xf numFmtId="164" fontId="1" fillId="3" borderId="3" xfId="0" applyNumberFormat="1" applyFont="1" applyFill="1" applyBorder="1" applyProtection="1"/>
    <xf numFmtId="164" fontId="2" fillId="2" borderId="3" xfId="0" applyNumberFormat="1" applyFont="1" applyFill="1" applyBorder="1" applyAlignment="1" applyProtection="1">
      <alignment horizontal="right"/>
    </xf>
    <xf numFmtId="164" fontId="2" fillId="4" borderId="6" xfId="0" applyNumberFormat="1" applyFont="1" applyFill="1" applyBorder="1" applyAlignment="1" applyProtection="1">
      <alignment horizontal="right"/>
    </xf>
    <xf numFmtId="164" fontId="2" fillId="3" borderId="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0" fillId="0" borderId="0" xfId="0" applyAlignment="1"/>
    <xf numFmtId="164" fontId="2" fillId="2" borderId="7" xfId="0" applyNumberFormat="1" applyFont="1" applyFill="1" applyBorder="1" applyProtection="1">
      <protection locked="0"/>
    </xf>
    <xf numFmtId="164" fontId="2" fillId="3" borderId="7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164" fontId="11" fillId="0" borderId="8" xfId="0" applyNumberFormat="1" applyFont="1" applyBorder="1" applyAlignment="1" applyProtection="1">
      <alignment horizontal="right"/>
    </xf>
    <xf numFmtId="164" fontId="11" fillId="0" borderId="8" xfId="0" applyNumberFormat="1" applyFont="1" applyBorder="1" applyProtection="1"/>
    <xf numFmtId="0" fontId="2" fillId="0" borderId="0" xfId="0" applyFont="1" applyAlignment="1" applyProtection="1">
      <alignment vertical="top"/>
    </xf>
    <xf numFmtId="0" fontId="14" fillId="0" borderId="0" xfId="0" applyFont="1" applyAlignment="1" applyProtection="1"/>
    <xf numFmtId="0" fontId="0" fillId="5" borderId="9" xfId="0" applyFill="1" applyBorder="1" applyProtection="1"/>
    <xf numFmtId="0" fontId="0" fillId="5" borderId="10" xfId="0" applyFill="1" applyBorder="1" applyProtection="1"/>
    <xf numFmtId="0" fontId="0" fillId="5" borderId="11" xfId="0" applyFill="1" applyBorder="1" applyProtection="1"/>
    <xf numFmtId="0" fontId="0" fillId="6" borderId="0" xfId="0" applyFill="1" applyBorder="1" applyProtection="1"/>
    <xf numFmtId="0" fontId="11" fillId="0" borderId="0" xfId="0" applyFont="1" applyProtection="1"/>
    <xf numFmtId="0" fontId="16" fillId="0" borderId="0" xfId="0" applyFont="1" applyProtection="1"/>
    <xf numFmtId="49" fontId="17" fillId="0" borderId="0" xfId="0" applyNumberFormat="1" applyFont="1" applyProtection="1"/>
    <xf numFmtId="0" fontId="17" fillId="0" borderId="0" xfId="0" applyFont="1" applyProtection="1"/>
    <xf numFmtId="165" fontId="0" fillId="0" borderId="0" xfId="0" applyNumberFormat="1" applyBorder="1" applyAlignment="1" applyProtection="1"/>
    <xf numFmtId="0" fontId="21" fillId="0" borderId="0" xfId="0" applyFont="1" applyAlignment="1" applyProtection="1">
      <alignment horizontal="center"/>
    </xf>
    <xf numFmtId="164" fontId="0" fillId="0" borderId="0" xfId="0" applyNumberFormat="1" applyFont="1" applyProtection="1"/>
    <xf numFmtId="0" fontId="0" fillId="0" borderId="0" xfId="0" applyFont="1" applyProtection="1"/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164" fontId="2" fillId="3" borderId="3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2" fillId="2" borderId="7" xfId="0" applyNumberFormat="1" applyFont="1" applyFill="1" applyBorder="1" applyProtection="1"/>
    <xf numFmtId="0" fontId="0" fillId="0" borderId="0" xfId="0" applyAlignment="1" applyProtection="1"/>
    <xf numFmtId="166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/>
    <xf numFmtId="0" fontId="14" fillId="0" borderId="0" xfId="0" applyFont="1" applyAlignment="1" applyProtection="1"/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6" fontId="4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</xf>
    <xf numFmtId="164" fontId="0" fillId="0" borderId="0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164" fontId="6" fillId="0" borderId="0" xfId="0" applyNumberFormat="1" applyFont="1" applyAlignment="1" applyProtection="1">
      <alignment wrapText="1"/>
    </xf>
    <xf numFmtId="0" fontId="0" fillId="0" borderId="1" xfId="0" applyBorder="1" applyAlignment="1" applyProtection="1"/>
    <xf numFmtId="164" fontId="0" fillId="0" borderId="3" xfId="0" applyNumberForma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0" fillId="0" borderId="0" xfId="0" applyAlignment="1" applyProtection="1"/>
    <xf numFmtId="0" fontId="6" fillId="0" borderId="0" xfId="0" applyFont="1" applyAlignment="1" applyProtection="1"/>
    <xf numFmtId="0" fontId="14" fillId="0" borderId="0" xfId="0" applyFont="1" applyAlignment="1" applyProtection="1"/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horizontal="left"/>
    </xf>
    <xf numFmtId="164" fontId="6" fillId="0" borderId="0" xfId="0" applyNumberFormat="1" applyFont="1" applyAlignment="1" applyProtection="1">
      <alignment wrapText="1"/>
    </xf>
    <xf numFmtId="0" fontId="0" fillId="0" borderId="0" xfId="0" applyAlignment="1" applyProtection="1">
      <alignment horizontal="right"/>
    </xf>
    <xf numFmtId="0" fontId="0" fillId="0" borderId="0" xfId="0" applyAlignment="1"/>
    <xf numFmtId="0" fontId="0" fillId="0" borderId="0" xfId="0" applyAlignment="1" applyProtection="1"/>
    <xf numFmtId="0" fontId="6" fillId="0" borderId="0" xfId="0" applyFont="1" applyAlignment="1" applyProtection="1"/>
    <xf numFmtId="0" fontId="14" fillId="0" borderId="0" xfId="0" applyFont="1" applyAlignment="1" applyProtection="1"/>
    <xf numFmtId="49" fontId="21" fillId="0" borderId="0" xfId="0" applyNumberFormat="1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49" fontId="26" fillId="0" borderId="0" xfId="0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49" fontId="32" fillId="0" borderId="0" xfId="0" applyNumberFormat="1" applyFont="1" applyAlignment="1" applyProtection="1">
      <alignment horizontal="center"/>
    </xf>
    <xf numFmtId="0" fontId="33" fillId="0" borderId="0" xfId="0" applyFont="1" applyAlignment="1">
      <alignment horizontal="center"/>
    </xf>
    <xf numFmtId="49" fontId="36" fillId="0" borderId="0" xfId="0" applyNumberFormat="1" applyFont="1" applyAlignment="1" applyProtection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/>
    <xf numFmtId="0" fontId="0" fillId="0" borderId="0" xfId="0" applyAlignment="1" applyProtection="1">
      <alignment horizontal="left"/>
    </xf>
    <xf numFmtId="0" fontId="0" fillId="0" borderId="0" xfId="0" applyFill="1" applyProtection="1"/>
    <xf numFmtId="49" fontId="22" fillId="0" borderId="0" xfId="0" applyNumberFormat="1" applyFont="1" applyFill="1" applyProtection="1"/>
    <xf numFmtId="164" fontId="0" fillId="0" borderId="0" xfId="0" applyNumberFormat="1" applyFill="1" applyAlignment="1" applyProtection="1">
      <alignment horizontal="right"/>
    </xf>
    <xf numFmtId="3" fontId="0" fillId="0" borderId="0" xfId="0" applyNumberFormat="1" applyFill="1" applyProtection="1"/>
    <xf numFmtId="164" fontId="0" fillId="0" borderId="0" xfId="0" applyNumberFormat="1" applyFill="1" applyBorder="1" applyAlignment="1" applyProtection="1">
      <alignment horizontal="right"/>
    </xf>
    <xf numFmtId="164" fontId="2" fillId="7" borderId="3" xfId="0" applyNumberFormat="1" applyFont="1" applyFill="1" applyBorder="1" applyProtection="1">
      <protection locked="0"/>
    </xf>
    <xf numFmtId="164" fontId="2" fillId="7" borderId="6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vertical="center"/>
    </xf>
    <xf numFmtId="0" fontId="38" fillId="0" borderId="0" xfId="0" applyFont="1" applyBorder="1" applyAlignment="1" applyProtection="1">
      <alignment vertical="center"/>
    </xf>
    <xf numFmtId="0" fontId="38" fillId="0" borderId="0" xfId="0" applyFont="1" applyBorder="1" applyAlignment="1">
      <alignment horizontal="left" vertical="center"/>
    </xf>
    <xf numFmtId="164" fontId="10" fillId="0" borderId="3" xfId="0" applyNumberFormat="1" applyFont="1" applyBorder="1" applyAlignment="1" applyProtection="1">
      <alignment horizontal="center"/>
    </xf>
    <xf numFmtId="164" fontId="10" fillId="0" borderId="3" xfId="0" applyNumberFormat="1" applyFont="1" applyBorder="1" applyAlignment="1" applyProtection="1">
      <alignment horizontal="center" wrapText="1"/>
    </xf>
    <xf numFmtId="164" fontId="23" fillId="0" borderId="3" xfId="0" applyNumberFormat="1" applyFont="1" applyBorder="1" applyAlignment="1" applyProtection="1">
      <alignment horizontal="center"/>
    </xf>
    <xf numFmtId="49" fontId="42" fillId="0" borderId="0" xfId="0" applyNumberFormat="1" applyFont="1" applyAlignment="1" applyProtection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/>
    <xf numFmtId="0" fontId="0" fillId="0" borderId="0" xfId="0" applyAlignment="1"/>
    <xf numFmtId="164" fontId="0" fillId="0" borderId="0" xfId="0" applyNumberFormat="1" applyAlignment="1" applyProtection="1"/>
    <xf numFmtId="0" fontId="0" fillId="0" borderId="0" xfId="0" applyBorder="1" applyProtection="1"/>
    <xf numFmtId="164" fontId="2" fillId="8" borderId="3" xfId="0" applyNumberFormat="1" applyFont="1" applyFill="1" applyBorder="1" applyProtection="1"/>
    <xf numFmtId="0" fontId="38" fillId="0" borderId="4" xfId="0" applyFont="1" applyBorder="1" applyAlignment="1" applyProtection="1">
      <alignment vertical="center"/>
    </xf>
    <xf numFmtId="0" fontId="0" fillId="0" borderId="4" xfId="0" applyBorder="1" applyAlignment="1"/>
    <xf numFmtId="164" fontId="0" fillId="0" borderId="0" xfId="0" applyNumberFormat="1" applyFont="1" applyAlignment="1" applyProtection="1"/>
    <xf numFmtId="0" fontId="0" fillId="0" borderId="0" xfId="0" applyFont="1" applyBorder="1" applyAlignment="1" applyProtection="1">
      <alignment vertical="center"/>
    </xf>
    <xf numFmtId="0" fontId="38" fillId="0" borderId="4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6" fillId="0" borderId="0" xfId="0" applyFont="1" applyAlignment="1" applyProtection="1"/>
    <xf numFmtId="0" fontId="49" fillId="0" borderId="0" xfId="0" applyFont="1"/>
    <xf numFmtId="0" fontId="11" fillId="0" borderId="0" xfId="0" applyFont="1" applyAlignment="1" applyProtection="1">
      <alignment horizontal="right"/>
    </xf>
    <xf numFmtId="0" fontId="0" fillId="0" borderId="0" xfId="0" applyAlignment="1">
      <alignment vertical="top"/>
    </xf>
    <xf numFmtId="3" fontId="1" fillId="0" borderId="8" xfId="0" applyNumberFormat="1" applyFont="1" applyBorder="1" applyProtection="1">
      <protection locked="0"/>
    </xf>
    <xf numFmtId="3" fontId="1" fillId="0" borderId="8" xfId="0" applyNumberFormat="1" applyFont="1" applyBorder="1" applyProtection="1"/>
    <xf numFmtId="0" fontId="0" fillId="0" borderId="0" xfId="0" applyAlignment="1" applyProtection="1"/>
    <xf numFmtId="0" fontId="11" fillId="9" borderId="0" xfId="0" applyFont="1" applyFill="1" applyProtection="1"/>
    <xf numFmtId="49" fontId="0" fillId="9" borderId="0" xfId="0" applyNumberFormat="1" applyFill="1" applyProtection="1"/>
    <xf numFmtId="49" fontId="3" fillId="9" borderId="0" xfId="0" applyNumberFormat="1" applyFont="1" applyFill="1" applyProtection="1"/>
    <xf numFmtId="164" fontId="0" fillId="9" borderId="0" xfId="0" applyNumberFormat="1" applyFill="1" applyProtection="1"/>
    <xf numFmtId="0" fontId="0" fillId="9" borderId="0" xfId="0" applyFill="1" applyProtection="1"/>
    <xf numFmtId="49" fontId="0" fillId="9" borderId="0" xfId="0" applyNumberFormat="1" applyFill="1" applyAlignment="1" applyProtection="1">
      <alignment horizontal="right"/>
    </xf>
    <xf numFmtId="0" fontId="38" fillId="9" borderId="0" xfId="0" applyFont="1" applyFill="1" applyProtection="1"/>
    <xf numFmtId="164" fontId="2" fillId="9" borderId="0" xfId="0" applyNumberFormat="1" applyFont="1" applyFill="1" applyAlignment="1" applyProtection="1">
      <alignment horizontal="right"/>
    </xf>
    <xf numFmtId="3" fontId="0" fillId="9" borderId="0" xfId="0" applyNumberFormat="1" applyFill="1" applyProtection="1"/>
    <xf numFmtId="164" fontId="0" fillId="9" borderId="0" xfId="0" applyNumberFormat="1" applyFill="1" applyAlignment="1" applyProtection="1">
      <alignment horizontal="right"/>
    </xf>
    <xf numFmtId="0" fontId="1" fillId="9" borderId="0" xfId="0" applyFont="1" applyFill="1" applyProtection="1"/>
    <xf numFmtId="49" fontId="38" fillId="9" borderId="0" xfId="0" applyNumberFormat="1" applyFont="1" applyFill="1" applyProtection="1"/>
    <xf numFmtId="164" fontId="38" fillId="9" borderId="0" xfId="0" applyNumberFormat="1" applyFont="1" applyFill="1" applyAlignment="1" applyProtection="1">
      <alignment horizontal="right"/>
    </xf>
    <xf numFmtId="3" fontId="38" fillId="9" borderId="0" xfId="0" applyNumberFormat="1" applyFont="1" applyFill="1" applyProtection="1"/>
    <xf numFmtId="164" fontId="38" fillId="9" borderId="3" xfId="0" applyNumberFormat="1" applyFont="1" applyFill="1" applyBorder="1" applyAlignment="1" applyProtection="1">
      <alignment horizontal="right"/>
    </xf>
    <xf numFmtId="0" fontId="29" fillId="0" borderId="4" xfId="0" applyFont="1" applyBorder="1" applyAlignment="1" applyProtection="1"/>
    <xf numFmtId="0" fontId="38" fillId="0" borderId="0" xfId="0" applyFont="1" applyAlignment="1"/>
    <xf numFmtId="0" fontId="29" fillId="0" borderId="4" xfId="0" applyFont="1" applyBorder="1" applyAlignment="1" applyProtection="1">
      <alignment horizontal="left"/>
    </xf>
    <xf numFmtId="0" fontId="38" fillId="0" borderId="0" xfId="0" applyFont="1" applyAlignment="1">
      <alignment horizontal="left"/>
    </xf>
    <xf numFmtId="0" fontId="6" fillId="0" borderId="4" xfId="0" applyFont="1" applyBorder="1" applyAlignment="1" applyProtection="1"/>
    <xf numFmtId="0" fontId="0" fillId="0" borderId="0" xfId="0" applyAlignment="1"/>
    <xf numFmtId="0" fontId="6" fillId="0" borderId="0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vertic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0" fillId="0" borderId="1" xfId="0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protection locked="0"/>
    </xf>
    <xf numFmtId="49" fontId="1" fillId="0" borderId="0" xfId="0" applyNumberFormat="1" applyFont="1" applyAlignment="1" applyProtection="1">
      <alignment horizontal="right"/>
    </xf>
    <xf numFmtId="0" fontId="11" fillId="0" borderId="0" xfId="0" applyFont="1" applyAlignment="1" applyProtection="1"/>
    <xf numFmtId="49" fontId="6" fillId="0" borderId="0" xfId="0" applyNumberFormat="1" applyFont="1" applyAlignment="1" applyProtection="1">
      <alignment horizontal="right"/>
    </xf>
    <xf numFmtId="0" fontId="6" fillId="0" borderId="5" xfId="0" applyFont="1" applyBorder="1" applyAlignment="1"/>
    <xf numFmtId="0" fontId="6" fillId="0" borderId="4" xfId="0" applyFont="1" applyBorder="1" applyAlignment="1">
      <alignment vertical="top"/>
    </xf>
    <xf numFmtId="0" fontId="6" fillId="0" borderId="0" xfId="0" applyFont="1" applyAlignment="1">
      <alignment vertical="top"/>
    </xf>
    <xf numFmtId="49" fontId="15" fillId="0" borderId="1" xfId="0" applyNumberFormat="1" applyFont="1" applyBorder="1" applyAlignment="1" applyProtection="1">
      <alignment horizontal="left"/>
      <protection locked="0"/>
    </xf>
    <xf numFmtId="164" fontId="0" fillId="0" borderId="0" xfId="0" applyNumberFormat="1" applyAlignment="1" applyProtection="1"/>
    <xf numFmtId="0" fontId="38" fillId="0" borderId="0" xfId="0" applyFont="1" applyBorder="1" applyAlignment="1" applyProtection="1">
      <alignment horizontal="left" vertical="center" wrapText="1"/>
    </xf>
    <xf numFmtId="0" fontId="38" fillId="0" borderId="0" xfId="0" applyFont="1" applyAlignment="1">
      <alignment wrapText="1"/>
    </xf>
    <xf numFmtId="49" fontId="18" fillId="0" borderId="0" xfId="0" applyNumberFormat="1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20" fillId="0" borderId="0" xfId="0" applyFont="1" applyAlignment="1" applyProtection="1"/>
    <xf numFmtId="49" fontId="21" fillId="0" borderId="0" xfId="0" applyNumberFormat="1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39" fillId="7" borderId="0" xfId="0" applyFont="1" applyFill="1" applyAlignment="1" applyProtection="1">
      <alignment vertical="top"/>
    </xf>
    <xf numFmtId="0" fontId="39" fillId="7" borderId="0" xfId="0" applyFont="1" applyFill="1" applyAlignment="1">
      <alignment vertical="top"/>
    </xf>
    <xf numFmtId="0" fontId="38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6" fillId="0" borderId="4" xfId="0" applyFont="1" applyBorder="1" applyAlignment="1"/>
    <xf numFmtId="0" fontId="6" fillId="0" borderId="0" xfId="0" applyFont="1" applyAlignment="1"/>
    <xf numFmtId="0" fontId="28" fillId="0" borderId="0" xfId="0" applyFont="1" applyAlignment="1" applyProtection="1"/>
    <xf numFmtId="49" fontId="2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9" fillId="0" borderId="0" xfId="0" applyFont="1" applyAlignment="1" applyProtection="1"/>
    <xf numFmtId="0" fontId="38" fillId="0" borderId="0" xfId="0" applyFont="1" applyAlignment="1" applyProtection="1"/>
    <xf numFmtId="49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1" xfId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49" fontId="6" fillId="0" borderId="4" xfId="0" applyNumberFormat="1" applyFont="1" applyBorder="1" applyAlignment="1" applyProtection="1"/>
    <xf numFmtId="49" fontId="0" fillId="0" borderId="0" xfId="0" applyNumberFormat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9" fontId="40" fillId="0" borderId="0" xfId="0" applyNumberFormat="1" applyFont="1" applyAlignment="1" applyProtection="1">
      <alignment horizontal="center"/>
    </xf>
    <xf numFmtId="0" fontId="41" fillId="0" borderId="0" xfId="0" applyFont="1" applyAlignment="1">
      <alignment horizontal="center"/>
    </xf>
    <xf numFmtId="165" fontId="4" fillId="0" borderId="1" xfId="0" applyNumberFormat="1" applyFont="1" applyBorder="1" applyAlignment="1" applyProtection="1">
      <protection locked="0"/>
    </xf>
    <xf numFmtId="166" fontId="4" fillId="0" borderId="1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</xf>
    <xf numFmtId="49" fontId="42" fillId="0" borderId="0" xfId="0" applyNumberFormat="1" applyFont="1" applyAlignment="1" applyProtection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/>
    <xf numFmtId="164" fontId="0" fillId="0" borderId="0" xfId="0" applyNumberFormat="1" applyAlignment="1" applyProtection="1">
      <alignment horizontal="right"/>
    </xf>
    <xf numFmtId="49" fontId="26" fillId="0" borderId="0" xfId="0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9" fillId="0" borderId="1" xfId="1" applyFont="1" applyBorder="1" applyAlignment="1" applyProtection="1">
      <alignment horizontal="left"/>
      <protection locked="0"/>
    </xf>
    <xf numFmtId="49" fontId="24" fillId="0" borderId="0" xfId="0" applyNumberFormat="1" applyFont="1" applyAlignment="1" applyProtection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49" fontId="44" fillId="0" borderId="0" xfId="0" applyNumberFormat="1" applyFont="1" applyAlignment="1" applyProtection="1"/>
    <xf numFmtId="0" fontId="44" fillId="0" borderId="0" xfId="0" applyFont="1" applyAlignment="1" applyProtection="1"/>
    <xf numFmtId="0" fontId="45" fillId="0" borderId="0" xfId="0" applyFont="1" applyAlignment="1" applyProtection="1"/>
    <xf numFmtId="0" fontId="46" fillId="0" borderId="0" xfId="0" applyFont="1" applyAlignment="1" applyProtection="1"/>
    <xf numFmtId="49" fontId="47" fillId="0" borderId="0" xfId="0" applyNumberFormat="1" applyFont="1" applyAlignment="1" applyProtection="1">
      <alignment horizontal="center"/>
    </xf>
    <xf numFmtId="0" fontId="47" fillId="0" borderId="0" xfId="0" applyFont="1" applyAlignment="1" applyProtection="1">
      <alignment horizontal="center"/>
    </xf>
    <xf numFmtId="0" fontId="14" fillId="0" borderId="0" xfId="0" applyFont="1" applyAlignment="1" applyProtection="1"/>
    <xf numFmtId="49" fontId="30" fillId="0" borderId="0" xfId="0" applyNumberFormat="1" applyFont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49" fontId="32" fillId="0" borderId="0" xfId="0" applyNumberFormat="1" applyFont="1" applyAlignment="1" applyProtection="1">
      <alignment horizontal="center"/>
    </xf>
    <xf numFmtId="0" fontId="33" fillId="0" borderId="0" xfId="0" applyFont="1" applyAlignment="1">
      <alignment horizontal="center"/>
    </xf>
    <xf numFmtId="49" fontId="47" fillId="0" borderId="1" xfId="0" applyNumberFormat="1" applyFont="1" applyBorder="1" applyAlignment="1" applyProtection="1">
      <alignment horizontal="center"/>
    </xf>
    <xf numFmtId="0" fontId="48" fillId="0" borderId="1" xfId="0" applyFont="1" applyBorder="1" applyAlignment="1">
      <alignment horizontal="center"/>
    </xf>
    <xf numFmtId="49" fontId="13" fillId="0" borderId="0" xfId="0" applyNumberFormat="1" applyFont="1" applyAlignment="1" applyProtection="1">
      <alignment horizontal="right"/>
    </xf>
    <xf numFmtId="0" fontId="13" fillId="0" borderId="5" xfId="0" applyFont="1" applyBorder="1" applyAlignment="1"/>
    <xf numFmtId="49" fontId="34" fillId="0" borderId="0" xfId="0" applyNumberFormat="1" applyFont="1" applyAlignment="1" applyProtection="1">
      <alignment horizontal="center" vertical="center"/>
    </xf>
    <xf numFmtId="0" fontId="35" fillId="0" borderId="0" xfId="0" applyFont="1" applyAlignment="1">
      <alignment horizontal="center" vertical="center"/>
    </xf>
    <xf numFmtId="49" fontId="36" fillId="0" borderId="0" xfId="0" applyNumberFormat="1" applyFont="1" applyAlignment="1" applyProtection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33FF"/>
      <color rgb="FF0066CC"/>
      <color rgb="FFFF00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</xdr:colOff>
      <xdr:row>0</xdr:row>
      <xdr:rowOff>7621</xdr:rowOff>
    </xdr:from>
    <xdr:to>
      <xdr:col>1</xdr:col>
      <xdr:colOff>518160</xdr:colOff>
      <xdr:row>2</xdr:row>
      <xdr:rowOff>247963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" y="7621"/>
          <a:ext cx="864870" cy="773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52</xdr:row>
      <xdr:rowOff>72390</xdr:rowOff>
    </xdr:from>
    <xdr:to>
      <xdr:col>1</xdr:col>
      <xdr:colOff>647700</xdr:colOff>
      <xdr:row>55</xdr:row>
      <xdr:rowOff>158115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9330690"/>
          <a:ext cx="952500" cy="763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</xdr:colOff>
      <xdr:row>0</xdr:row>
      <xdr:rowOff>0</xdr:rowOff>
    </xdr:from>
    <xdr:to>
      <xdr:col>1</xdr:col>
      <xdr:colOff>739140</xdr:colOff>
      <xdr:row>3</xdr:row>
      <xdr:rowOff>110533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" y="0"/>
          <a:ext cx="1009650" cy="910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236220</xdr:colOff>
      <xdr:row>52</xdr:row>
      <xdr:rowOff>3810</xdr:rowOff>
    </xdr:from>
    <xdr:to>
      <xdr:col>1</xdr:col>
      <xdr:colOff>579120</xdr:colOff>
      <xdr:row>55</xdr:row>
      <xdr:rowOff>89535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" y="9353550"/>
          <a:ext cx="952500" cy="756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</xdr:col>
      <xdr:colOff>617220</xdr:colOff>
      <xdr:row>2</xdr:row>
      <xdr:rowOff>180495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826770" cy="71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52</xdr:row>
      <xdr:rowOff>57150</xdr:rowOff>
    </xdr:from>
    <xdr:to>
      <xdr:col>1</xdr:col>
      <xdr:colOff>571500</xdr:colOff>
      <xdr:row>55</xdr:row>
      <xdr:rowOff>142875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191750"/>
          <a:ext cx="952500" cy="756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</xdr:rowOff>
    </xdr:from>
    <xdr:to>
      <xdr:col>1</xdr:col>
      <xdr:colOff>601980</xdr:colOff>
      <xdr:row>3</xdr:row>
      <xdr:rowOff>80625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"/>
          <a:ext cx="963930" cy="880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52</xdr:row>
      <xdr:rowOff>57150</xdr:rowOff>
    </xdr:from>
    <xdr:to>
      <xdr:col>1</xdr:col>
      <xdr:colOff>571500</xdr:colOff>
      <xdr:row>55</xdr:row>
      <xdr:rowOff>142875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191750"/>
          <a:ext cx="952500" cy="756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98"/>
  <sheetViews>
    <sheetView topLeftCell="A7" workbookViewId="0">
      <selection activeCell="C5" sqref="C5:E5"/>
    </sheetView>
  </sheetViews>
  <sheetFormatPr defaultRowHeight="15" x14ac:dyDescent="0.25"/>
  <cols>
    <col min="1" max="1" width="8.85546875" style="1"/>
    <col min="2" max="3" width="12.7109375" style="2" customWidth="1"/>
    <col min="4" max="4" width="9" style="7" bestFit="1" customWidth="1"/>
    <col min="5" max="5" width="12.7109375" style="1" customWidth="1"/>
    <col min="6" max="8" width="8.85546875" style="1"/>
    <col min="9" max="9" width="13.7109375" style="7" customWidth="1"/>
    <col min="10" max="10" width="8.85546875" style="1"/>
    <col min="11" max="11" width="8.85546875" style="1" hidden="1" customWidth="1"/>
    <col min="12" max="12" width="8.85546875" style="1" customWidth="1"/>
  </cols>
  <sheetData>
    <row r="1" spans="1:12" ht="21" x14ac:dyDescent="0.4">
      <c r="C1" s="221" t="s">
        <v>0</v>
      </c>
      <c r="D1" s="222"/>
      <c r="E1" s="222"/>
      <c r="F1" s="222"/>
      <c r="G1" s="222"/>
      <c r="H1" s="222"/>
      <c r="I1" s="222"/>
      <c r="K1">
        <v>1</v>
      </c>
    </row>
    <row r="2" spans="1:12" ht="21" x14ac:dyDescent="0.4">
      <c r="A2" s="3"/>
      <c r="B2" s="4"/>
      <c r="C2" s="226" t="s">
        <v>98</v>
      </c>
      <c r="D2" s="227"/>
      <c r="E2" s="227"/>
      <c r="F2" s="227"/>
      <c r="G2" s="227"/>
      <c r="H2" s="227"/>
      <c r="I2" s="228"/>
      <c r="J2" s="5"/>
      <c r="K2" s="6">
        <v>2</v>
      </c>
      <c r="L2" s="5"/>
    </row>
    <row r="3" spans="1:12" ht="21" x14ac:dyDescent="0.4">
      <c r="A3" s="3"/>
      <c r="B3" s="4"/>
      <c r="C3" s="131"/>
      <c r="D3" s="132"/>
      <c r="E3" s="132"/>
      <c r="F3" s="132"/>
      <c r="G3" s="132"/>
      <c r="H3" s="132"/>
      <c r="I3" s="133"/>
      <c r="J3" s="5"/>
      <c r="K3" s="6"/>
      <c r="L3" s="5"/>
    </row>
    <row r="4" spans="1:12" x14ac:dyDescent="0.25">
      <c r="E4" s="101" t="s">
        <v>1</v>
      </c>
      <c r="F4" s="223"/>
      <c r="G4" s="223"/>
      <c r="H4" s="223"/>
      <c r="K4">
        <v>3</v>
      </c>
    </row>
    <row r="5" spans="1:12" x14ac:dyDescent="0.25">
      <c r="A5" s="150" t="s">
        <v>122</v>
      </c>
      <c r="B5" s="150"/>
      <c r="C5" s="224"/>
      <c r="D5" s="224"/>
      <c r="E5" s="177"/>
      <c r="I5" s="9"/>
      <c r="K5">
        <v>4</v>
      </c>
    </row>
    <row r="6" spans="1:12" x14ac:dyDescent="0.25">
      <c r="A6" s="176" t="s">
        <v>2</v>
      </c>
      <c r="B6" s="176"/>
      <c r="C6" s="224"/>
      <c r="D6" s="224"/>
      <c r="E6" s="177"/>
      <c r="K6"/>
    </row>
    <row r="7" spans="1:12" ht="14.45" x14ac:dyDescent="0.3">
      <c r="A7" s="92"/>
      <c r="B7" s="92"/>
      <c r="C7" s="99"/>
      <c r="D7" s="99"/>
      <c r="E7" s="96"/>
      <c r="F7" s="225" t="s">
        <v>91</v>
      </c>
      <c r="G7" s="225"/>
      <c r="H7" s="225"/>
      <c r="I7" s="225"/>
      <c r="K7"/>
    </row>
    <row r="8" spans="1:12" ht="14.45" x14ac:dyDescent="0.3">
      <c r="A8" s="92" t="s">
        <v>3</v>
      </c>
      <c r="B8" s="89" t="s">
        <v>105</v>
      </c>
      <c r="C8" s="11"/>
      <c r="D8" s="12" t="s">
        <v>5</v>
      </c>
      <c r="E8" s="69" t="s">
        <v>109</v>
      </c>
      <c r="F8" s="93" t="s">
        <v>7</v>
      </c>
      <c r="G8" s="93"/>
      <c r="H8" s="93"/>
      <c r="I8" s="93"/>
      <c r="K8">
        <v>5</v>
      </c>
    </row>
    <row r="9" spans="1:12" ht="14.45" x14ac:dyDescent="0.3">
      <c r="K9">
        <v>10</v>
      </c>
    </row>
    <row r="10" spans="1:12" ht="14.45" x14ac:dyDescent="0.3">
      <c r="A10" s="206" t="s">
        <v>8</v>
      </c>
      <c r="B10" s="206"/>
      <c r="C10" s="70">
        <v>2</v>
      </c>
      <c r="D10" s="229" t="s">
        <v>9</v>
      </c>
      <c r="E10" s="179"/>
      <c r="F10" s="68">
        <v>10</v>
      </c>
      <c r="G10" s="136"/>
      <c r="H10" s="103" t="s">
        <v>100</v>
      </c>
      <c r="I10" s="67" t="s">
        <v>111</v>
      </c>
      <c r="K10"/>
    </row>
    <row r="11" spans="1:12" ht="14.45" x14ac:dyDescent="0.3">
      <c r="A11" s="97"/>
      <c r="B11" s="97"/>
      <c r="C11" s="16"/>
      <c r="E11" s="98"/>
      <c r="F11" s="97"/>
      <c r="G11" s="18"/>
      <c r="H11" s="100"/>
      <c r="I11" s="102"/>
      <c r="K11"/>
    </row>
    <row r="12" spans="1:12" ht="14.45" x14ac:dyDescent="0.3">
      <c r="A12" s="206" t="s">
        <v>10</v>
      </c>
      <c r="B12" s="218"/>
      <c r="C12" s="209"/>
      <c r="D12" s="210"/>
      <c r="E12" s="210"/>
      <c r="F12" s="180"/>
      <c r="G12" s="180"/>
      <c r="H12" s="180"/>
      <c r="I12" s="180"/>
      <c r="K12">
        <v>16</v>
      </c>
    </row>
    <row r="13" spans="1:12" ht="14.45" x14ac:dyDescent="0.3">
      <c r="A13" s="206" t="s">
        <v>11</v>
      </c>
      <c r="B13" s="218"/>
      <c r="C13" s="219"/>
      <c r="D13" s="220"/>
      <c r="E13" s="220"/>
      <c r="F13" s="220"/>
      <c r="G13" s="220"/>
      <c r="H13" s="220"/>
      <c r="I13" s="220"/>
      <c r="K13"/>
    </row>
    <row r="14" spans="1:12" ht="14.45" x14ac:dyDescent="0.3">
      <c r="A14" s="92"/>
      <c r="B14" s="19"/>
      <c r="C14" s="20"/>
      <c r="D14" s="21"/>
      <c r="E14" s="21"/>
      <c r="K14">
        <v>20</v>
      </c>
    </row>
    <row r="15" spans="1:12" ht="14.45" x14ac:dyDescent="0.3">
      <c r="A15" s="206" t="s">
        <v>12</v>
      </c>
      <c r="B15" s="206"/>
      <c r="C15" s="209"/>
      <c r="D15" s="210"/>
      <c r="E15" s="210"/>
      <c r="F15" s="211" t="s">
        <v>13</v>
      </c>
      <c r="G15" s="211"/>
      <c r="H15" s="212"/>
      <c r="I15" s="212"/>
    </row>
    <row r="16" spans="1:12" ht="14.45" x14ac:dyDescent="0.3">
      <c r="A16" s="92"/>
      <c r="B16" s="19"/>
      <c r="C16" s="20"/>
      <c r="D16" s="21"/>
      <c r="E16" s="21"/>
      <c r="K16" s="1" t="s">
        <v>4</v>
      </c>
    </row>
    <row r="17" spans="1:12" ht="14.45" x14ac:dyDescent="0.3">
      <c r="A17" s="206" t="s">
        <v>14</v>
      </c>
      <c r="B17" s="206"/>
      <c r="C17" s="20" t="s">
        <v>15</v>
      </c>
      <c r="D17" s="210"/>
      <c r="E17" s="210"/>
      <c r="F17" s="20" t="s">
        <v>16</v>
      </c>
      <c r="G17" s="213"/>
      <c r="H17" s="213"/>
      <c r="K17" s="1" t="s">
        <v>17</v>
      </c>
    </row>
    <row r="18" spans="1:12" ht="14.45" x14ac:dyDescent="0.3">
      <c r="A18" s="92"/>
      <c r="B18" s="92"/>
      <c r="C18" s="20" t="s">
        <v>18</v>
      </c>
      <c r="D18" s="214"/>
      <c r="E18" s="177"/>
      <c r="F18" s="177"/>
      <c r="G18" s="177"/>
      <c r="H18" s="177"/>
    </row>
    <row r="19" spans="1:12" ht="14.45" x14ac:dyDescent="0.3">
      <c r="A19" s="206" t="s">
        <v>19</v>
      </c>
      <c r="B19" s="206"/>
      <c r="C19" s="215"/>
      <c r="D19" s="216"/>
      <c r="E19" s="216"/>
      <c r="F19" s="216"/>
      <c r="G19" s="216"/>
      <c r="H19" s="216"/>
      <c r="I19" s="216"/>
    </row>
    <row r="20" spans="1:12" ht="14.45" x14ac:dyDescent="0.3">
      <c r="A20" s="92"/>
      <c r="B20" s="92"/>
      <c r="C20" s="20"/>
      <c r="D20" s="22"/>
      <c r="E20" s="23"/>
      <c r="F20" s="23"/>
      <c r="G20" s="23"/>
      <c r="H20" s="23"/>
      <c r="K20" s="1" t="s">
        <v>20</v>
      </c>
    </row>
    <row r="21" spans="1:12" ht="14.45" x14ac:dyDescent="0.3">
      <c r="B21" s="24" t="s">
        <v>22</v>
      </c>
      <c r="C21" s="25" t="s">
        <v>23</v>
      </c>
      <c r="D21" s="26"/>
      <c r="E21" s="27" t="s">
        <v>24</v>
      </c>
      <c r="K21" s="1" t="s">
        <v>6</v>
      </c>
    </row>
    <row r="22" spans="1:12" ht="14.45" x14ac:dyDescent="0.3">
      <c r="A22" s="5"/>
      <c r="B22" s="4" t="s">
        <v>25</v>
      </c>
      <c r="C22" s="28"/>
      <c r="D22" s="5"/>
      <c r="E22" s="29"/>
      <c r="F22" s="217" t="s">
        <v>26</v>
      </c>
      <c r="G22" s="171"/>
      <c r="H22" s="171"/>
      <c r="I22" s="143"/>
      <c r="J22" s="5"/>
      <c r="K22" s="5" t="s">
        <v>27</v>
      </c>
      <c r="L22" s="5"/>
    </row>
    <row r="23" spans="1:12" ht="14.45" x14ac:dyDescent="0.3">
      <c r="A23" s="5"/>
      <c r="B23" s="4" t="s">
        <v>28</v>
      </c>
      <c r="C23" s="123"/>
      <c r="D23" s="5"/>
      <c r="E23" s="123"/>
      <c r="F23" s="170" t="s">
        <v>29</v>
      </c>
      <c r="G23" s="171"/>
      <c r="H23" s="171"/>
      <c r="I23" s="143"/>
      <c r="J23" s="5"/>
      <c r="K23" s="5" t="s">
        <v>30</v>
      </c>
      <c r="L23" s="5"/>
    </row>
    <row r="24" spans="1:12" ht="14.45" x14ac:dyDescent="0.3">
      <c r="A24" s="5"/>
      <c r="B24" s="4" t="s">
        <v>31</v>
      </c>
      <c r="C24" s="28"/>
      <c r="D24" s="5"/>
      <c r="E24" s="29">
        <f>(10*E32)</f>
        <v>0</v>
      </c>
      <c r="F24" s="217" t="s">
        <v>120</v>
      </c>
      <c r="G24" s="171"/>
      <c r="H24" s="171"/>
      <c r="I24" s="143"/>
      <c r="J24" s="5"/>
      <c r="K24" s="5" t="s">
        <v>32</v>
      </c>
      <c r="L24" s="5"/>
    </row>
    <row r="25" spans="1:12" ht="14.45" x14ac:dyDescent="0.3">
      <c r="A25" s="5"/>
      <c r="B25" s="4" t="s">
        <v>33</v>
      </c>
      <c r="C25" s="30"/>
      <c r="D25" s="5"/>
      <c r="E25" s="123"/>
      <c r="F25" s="217" t="s">
        <v>34</v>
      </c>
      <c r="G25" s="171"/>
      <c r="H25" s="171"/>
      <c r="I25" s="171"/>
      <c r="J25" s="5"/>
      <c r="K25" s="5" t="s">
        <v>35</v>
      </c>
      <c r="L25" s="5"/>
    </row>
    <row r="26" spans="1:12" ht="14.45" x14ac:dyDescent="0.3">
      <c r="A26" s="5"/>
      <c r="B26" s="4" t="s">
        <v>36</v>
      </c>
      <c r="C26" s="28"/>
      <c r="D26" s="5"/>
      <c r="E26" s="29"/>
      <c r="F26" s="166" t="s">
        <v>37</v>
      </c>
      <c r="G26" s="167"/>
      <c r="H26" s="167"/>
      <c r="I26" s="167"/>
      <c r="J26" s="5"/>
      <c r="K26" s="5" t="s">
        <v>38</v>
      </c>
      <c r="L26" s="5"/>
    </row>
    <row r="27" spans="1:12" x14ac:dyDescent="0.25">
      <c r="A27" s="5"/>
      <c r="B27" s="4" t="s">
        <v>39</v>
      </c>
      <c r="C27" s="28"/>
      <c r="D27" s="5"/>
      <c r="E27" s="29"/>
      <c r="F27" s="144" t="s">
        <v>40</v>
      </c>
      <c r="G27" s="144"/>
      <c r="H27" s="144"/>
      <c r="I27" s="144"/>
      <c r="J27" s="5"/>
      <c r="K27" s="5" t="s">
        <v>41</v>
      </c>
      <c r="L27" s="5"/>
    </row>
    <row r="28" spans="1:12" x14ac:dyDescent="0.25">
      <c r="A28" s="5"/>
      <c r="B28" s="4" t="s">
        <v>42</v>
      </c>
      <c r="C28" s="28"/>
      <c r="D28" s="5"/>
      <c r="E28" s="29"/>
      <c r="F28" s="168" t="s">
        <v>118</v>
      </c>
      <c r="G28" s="169"/>
      <c r="H28" s="169"/>
      <c r="I28" s="169"/>
      <c r="J28" s="5"/>
      <c r="K28" s="5" t="s">
        <v>43</v>
      </c>
      <c r="L28" s="5"/>
    </row>
    <row r="29" spans="1:12" x14ac:dyDescent="0.25">
      <c r="A29" s="5"/>
      <c r="B29" s="4" t="s">
        <v>44</v>
      </c>
      <c r="C29" s="28"/>
      <c r="D29" s="5"/>
      <c r="E29" s="29"/>
      <c r="F29" s="170" t="s">
        <v>45</v>
      </c>
      <c r="G29" s="171"/>
      <c r="H29" s="171"/>
      <c r="I29" s="171"/>
      <c r="J29" s="5"/>
      <c r="K29" s="5" t="s">
        <v>46</v>
      </c>
      <c r="L29" s="5"/>
    </row>
    <row r="30" spans="1:12" x14ac:dyDescent="0.25">
      <c r="A30" s="5"/>
      <c r="B30" s="31" t="s">
        <v>47</v>
      </c>
      <c r="C30" s="32">
        <f>SUM(C22:C29)</f>
        <v>0</v>
      </c>
      <c r="D30" s="3"/>
      <c r="E30" s="32">
        <f>SUM(E22:E29)</f>
        <v>0</v>
      </c>
      <c r="F30" s="33"/>
      <c r="G30" s="33"/>
      <c r="H30" s="33"/>
      <c r="I30" s="34"/>
      <c r="J30" s="5"/>
      <c r="K30" s="5"/>
      <c r="L30" s="5"/>
    </row>
    <row r="31" spans="1:12" ht="7.15" customHeight="1" thickBot="1" x14ac:dyDescent="0.3">
      <c r="A31" s="5"/>
      <c r="B31" s="4"/>
      <c r="C31" s="35"/>
      <c r="D31" s="5"/>
      <c r="E31" s="35"/>
      <c r="F31" s="33"/>
      <c r="G31" s="33"/>
      <c r="H31" s="33"/>
      <c r="I31" s="34"/>
      <c r="J31" s="5"/>
      <c r="K31" s="5"/>
      <c r="L31" s="5"/>
    </row>
    <row r="32" spans="1:12" ht="15.75" thickBot="1" x14ac:dyDescent="0.3">
      <c r="A32" s="205" t="s">
        <v>48</v>
      </c>
      <c r="B32" s="206"/>
      <c r="C32" s="37">
        <f>(C30/8)</f>
        <v>0</v>
      </c>
      <c r="D32" s="5"/>
      <c r="E32" s="148"/>
      <c r="F32" s="207" t="s">
        <v>119</v>
      </c>
      <c r="G32" s="208"/>
      <c r="H32" s="208"/>
      <c r="I32" s="208"/>
      <c r="J32" s="5"/>
      <c r="K32" s="5" t="s">
        <v>21</v>
      </c>
      <c r="L32" s="5"/>
    </row>
    <row r="33" spans="1:12" x14ac:dyDescent="0.25">
      <c r="A33" s="5"/>
      <c r="B33" s="4" t="s">
        <v>49</v>
      </c>
      <c r="C33" s="28"/>
      <c r="D33" s="5"/>
      <c r="E33" s="35"/>
      <c r="F33" s="175" t="s">
        <v>92</v>
      </c>
      <c r="G33" s="176"/>
      <c r="H33" s="176"/>
      <c r="I33" s="176"/>
      <c r="J33" s="5"/>
      <c r="K33" s="5" t="s">
        <v>50</v>
      </c>
      <c r="L33" s="5"/>
    </row>
    <row r="34" spans="1:12" x14ac:dyDescent="0.25">
      <c r="A34" s="5"/>
      <c r="B34" s="4" t="s">
        <v>47</v>
      </c>
      <c r="C34" s="37">
        <f>(C32+C33)</f>
        <v>0</v>
      </c>
      <c r="D34" s="5"/>
      <c r="E34" s="35"/>
      <c r="F34" s="175" t="s">
        <v>51</v>
      </c>
      <c r="G34" s="171"/>
      <c r="H34" s="171"/>
      <c r="I34" s="171"/>
      <c r="J34" s="5"/>
      <c r="K34" s="5"/>
      <c r="L34" s="5"/>
    </row>
    <row r="35" spans="1:12" ht="7.15" customHeight="1" x14ac:dyDescent="0.25">
      <c r="A35" s="5"/>
      <c r="B35" s="31"/>
      <c r="C35" s="38"/>
      <c r="D35" s="3"/>
      <c r="E35" s="38"/>
      <c r="F35" s="33"/>
      <c r="G35" s="33"/>
      <c r="H35" s="33"/>
      <c r="I35" s="34"/>
      <c r="J35" s="5"/>
      <c r="K35" s="5"/>
      <c r="L35" s="5"/>
    </row>
    <row r="36" spans="1:12" x14ac:dyDescent="0.25">
      <c r="A36" s="5"/>
      <c r="B36" s="39" t="s">
        <v>52</v>
      </c>
      <c r="C36" s="40" t="s">
        <v>23</v>
      </c>
      <c r="D36" s="3"/>
      <c r="E36" s="27" t="s">
        <v>24</v>
      </c>
      <c r="F36" s="33"/>
      <c r="G36" s="33"/>
      <c r="H36" s="33"/>
      <c r="I36" s="34"/>
      <c r="J36" s="5"/>
      <c r="K36" s="5"/>
      <c r="L36" s="5"/>
    </row>
    <row r="37" spans="1:12" ht="14.45" customHeight="1" x14ac:dyDescent="0.25">
      <c r="A37" s="5"/>
      <c r="B37" s="31" t="s">
        <v>53</v>
      </c>
      <c r="C37" s="41"/>
      <c r="D37" s="3"/>
      <c r="E37" s="42">
        <f>C37</f>
        <v>0</v>
      </c>
      <c r="F37" s="172" t="s">
        <v>54</v>
      </c>
      <c r="G37" s="173"/>
      <c r="H37" s="173"/>
      <c r="I37" s="173"/>
      <c r="J37" s="5"/>
      <c r="K37" s="5"/>
      <c r="L37" s="5"/>
    </row>
    <row r="38" spans="1:12" x14ac:dyDescent="0.25">
      <c r="A38" s="5"/>
      <c r="B38" s="5"/>
      <c r="C38" s="31"/>
      <c r="D38" s="5"/>
      <c r="E38" s="35"/>
      <c r="F38" s="173"/>
      <c r="G38" s="173"/>
      <c r="H38" s="173"/>
      <c r="I38" s="173"/>
      <c r="J38" s="5"/>
      <c r="K38" s="5"/>
      <c r="L38" s="5"/>
    </row>
    <row r="39" spans="1:12" x14ac:dyDescent="0.25">
      <c r="A39" s="181" t="s">
        <v>55</v>
      </c>
      <c r="B39" s="182"/>
      <c r="C39" s="43">
        <f>(C37*10)</f>
        <v>0</v>
      </c>
      <c r="D39" s="5"/>
      <c r="E39" s="71">
        <f>(E32*E37)</f>
        <v>0</v>
      </c>
      <c r="F39" s="147"/>
      <c r="G39" s="147"/>
      <c r="H39" s="147"/>
      <c r="I39" s="147"/>
      <c r="J39" s="5"/>
      <c r="K39" s="5"/>
      <c r="L39" s="5"/>
    </row>
    <row r="40" spans="1:12" x14ac:dyDescent="0.25">
      <c r="A40" s="183" t="s">
        <v>56</v>
      </c>
      <c r="B40" s="184"/>
      <c r="C40" s="44"/>
      <c r="D40" s="5"/>
      <c r="E40" s="124"/>
      <c r="F40" s="185" t="s">
        <v>57</v>
      </c>
      <c r="G40" s="186"/>
      <c r="H40" s="186"/>
      <c r="I40" s="186"/>
      <c r="J40" s="5"/>
      <c r="K40" s="5"/>
      <c r="L40" s="5"/>
    </row>
    <row r="41" spans="1:12" x14ac:dyDescent="0.25">
      <c r="A41" s="200" t="s">
        <v>58</v>
      </c>
      <c r="B41" s="200"/>
      <c r="C41" s="46">
        <f>(8*C33)</f>
        <v>0</v>
      </c>
      <c r="D41" s="5"/>
      <c r="E41" s="45"/>
      <c r="F41" s="95"/>
      <c r="G41" s="95"/>
      <c r="H41" s="95"/>
      <c r="I41" s="95"/>
      <c r="J41" s="5"/>
      <c r="K41" s="5"/>
      <c r="L41" s="5"/>
    </row>
    <row r="42" spans="1:12" ht="15.75" thickBot="1" x14ac:dyDescent="0.3">
      <c r="A42" s="200" t="s">
        <v>97</v>
      </c>
      <c r="B42" s="201"/>
      <c r="C42" s="73">
        <f>(C37*2)</f>
        <v>0</v>
      </c>
      <c r="D42" s="5"/>
      <c r="E42" s="49"/>
      <c r="F42" s="202" t="s">
        <v>60</v>
      </c>
      <c r="G42" s="203"/>
      <c r="H42" s="203"/>
      <c r="I42" s="203"/>
      <c r="J42" s="5"/>
      <c r="K42" s="5"/>
      <c r="L42" s="5"/>
    </row>
    <row r="43" spans="1:12" ht="15.75" thickBot="1" x14ac:dyDescent="0.3">
      <c r="A43" s="5"/>
      <c r="B43" s="50" t="s">
        <v>61</v>
      </c>
      <c r="C43" s="51">
        <f>(C39-C30-C41-C42)</f>
        <v>0</v>
      </c>
      <c r="D43" s="5"/>
      <c r="E43" s="52">
        <f>(E39-E30-E41-E42)</f>
        <v>0</v>
      </c>
      <c r="F43" s="35"/>
      <c r="G43" s="33"/>
      <c r="H43" s="33"/>
      <c r="I43" s="34"/>
      <c r="J43" s="5"/>
      <c r="K43" s="5"/>
      <c r="L43" s="53"/>
    </row>
    <row r="44" spans="1:12" x14ac:dyDescent="0.25">
      <c r="A44" s="204" t="s">
        <v>62</v>
      </c>
      <c r="B44" s="204"/>
      <c r="C44" s="204"/>
      <c r="D44" s="204"/>
      <c r="E44" s="204"/>
      <c r="F44" s="204"/>
      <c r="G44" s="204"/>
      <c r="H44" s="204"/>
      <c r="I44" s="204"/>
    </row>
    <row r="45" spans="1:12" ht="7.15" customHeight="1" x14ac:dyDescent="0.25">
      <c r="A45" s="94"/>
      <c r="B45" s="94"/>
      <c r="C45" s="94"/>
      <c r="D45" s="94"/>
      <c r="E45" s="94"/>
      <c r="F45" s="94"/>
      <c r="G45" s="94"/>
      <c r="H45" s="94"/>
      <c r="I45" s="94"/>
    </row>
    <row r="46" spans="1:12" ht="19.5" x14ac:dyDescent="0.35">
      <c r="A46" s="97" t="s">
        <v>63</v>
      </c>
      <c r="B46" s="187"/>
      <c r="C46" s="187"/>
      <c r="D46" s="188" t="s">
        <v>64</v>
      </c>
      <c r="E46" s="176"/>
      <c r="F46" s="176"/>
      <c r="G46" s="176"/>
      <c r="H46" s="176"/>
      <c r="I46" s="176"/>
    </row>
    <row r="47" spans="1:12" ht="7.15" customHeight="1" thickBot="1" x14ac:dyDescent="0.3">
      <c r="B47" s="1"/>
      <c r="C47" s="1"/>
      <c r="D47" s="1"/>
      <c r="I47" s="1"/>
    </row>
    <row r="48" spans="1:12" ht="4.9000000000000004" customHeight="1" thickBot="1" x14ac:dyDescent="0.3">
      <c r="A48" s="55"/>
      <c r="B48" s="56"/>
      <c r="C48" s="56"/>
      <c r="D48" s="56"/>
      <c r="E48" s="56"/>
      <c r="F48" s="56"/>
      <c r="G48" s="56"/>
      <c r="H48" s="56"/>
      <c r="I48" s="57"/>
    </row>
    <row r="49" spans="1:12" ht="7.15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</row>
    <row r="50" spans="1:12" x14ac:dyDescent="0.25">
      <c r="A50" s="178" t="s">
        <v>65</v>
      </c>
      <c r="B50" s="179"/>
      <c r="C50" s="177"/>
      <c r="D50" s="180"/>
      <c r="E50" s="146" t="s">
        <v>66</v>
      </c>
      <c r="F50" s="177"/>
      <c r="G50" s="177"/>
      <c r="I50" s="1"/>
    </row>
    <row r="51" spans="1:12" x14ac:dyDescent="0.25">
      <c r="A51" s="59" t="s">
        <v>67</v>
      </c>
      <c r="B51" s="177"/>
      <c r="C51" s="177"/>
      <c r="D51" s="177"/>
      <c r="E51" s="177"/>
      <c r="F51" s="177"/>
      <c r="G51" s="177"/>
      <c r="H51" s="177"/>
      <c r="I51" s="177"/>
    </row>
    <row r="54" spans="1:12" ht="21" x14ac:dyDescent="0.35">
      <c r="A54" s="60"/>
      <c r="B54" s="61"/>
      <c r="C54" s="191" t="s">
        <v>0</v>
      </c>
      <c r="D54" s="192"/>
      <c r="E54" s="192"/>
      <c r="F54" s="192"/>
      <c r="G54" s="192"/>
      <c r="H54" s="193"/>
      <c r="I54" s="194"/>
    </row>
    <row r="55" spans="1:12" ht="18.75" x14ac:dyDescent="0.3">
      <c r="C55" s="195" t="s">
        <v>68</v>
      </c>
      <c r="D55" s="196"/>
      <c r="E55" s="196"/>
      <c r="F55" s="196"/>
      <c r="G55" s="196"/>
      <c r="H55" s="196"/>
      <c r="J55" s="62"/>
      <c r="K55" s="62"/>
      <c r="L55" s="62"/>
    </row>
    <row r="56" spans="1:12" x14ac:dyDescent="0.25">
      <c r="E56" s="101"/>
      <c r="F56" s="63"/>
      <c r="G56" s="63"/>
      <c r="H56" s="63"/>
      <c r="I56" s="9"/>
    </row>
    <row r="57" spans="1:12" x14ac:dyDescent="0.25">
      <c r="E57" s="101"/>
      <c r="F57" s="63"/>
      <c r="G57" s="63"/>
      <c r="H57" s="63"/>
      <c r="I57" s="9"/>
    </row>
    <row r="58" spans="1:12" x14ac:dyDescent="0.25">
      <c r="A58" s="197" t="s">
        <v>94</v>
      </c>
      <c r="B58" s="198"/>
      <c r="C58" s="198"/>
      <c r="D58" s="198"/>
      <c r="E58" s="198"/>
      <c r="F58" s="198"/>
      <c r="G58" s="198"/>
      <c r="H58" s="198"/>
      <c r="I58" s="198"/>
    </row>
    <row r="59" spans="1:12" ht="14.45" customHeight="1" x14ac:dyDescent="0.25">
      <c r="A59" s="198"/>
      <c r="B59" s="198"/>
      <c r="C59" s="198"/>
      <c r="D59" s="198"/>
      <c r="E59" s="198"/>
      <c r="F59" s="198"/>
      <c r="G59" s="198"/>
      <c r="H59" s="198"/>
      <c r="I59" s="198"/>
    </row>
    <row r="61" spans="1:12" ht="14.45" customHeight="1" x14ac:dyDescent="0.25">
      <c r="A61" s="151" t="s">
        <v>69</v>
      </c>
      <c r="B61" s="152"/>
      <c r="C61" s="153" t="s">
        <v>96</v>
      </c>
      <c r="D61" s="154"/>
      <c r="E61" s="155"/>
    </row>
    <row r="62" spans="1:12" x14ac:dyDescent="0.25">
      <c r="A62" s="155"/>
      <c r="B62" s="152"/>
      <c r="C62" s="156" t="s">
        <v>70</v>
      </c>
      <c r="D62" s="154"/>
      <c r="E62" s="155"/>
    </row>
    <row r="63" spans="1:12" ht="14.45" customHeight="1" x14ac:dyDescent="0.25">
      <c r="A63" s="157" t="s">
        <v>71</v>
      </c>
      <c r="B63" s="152" t="s">
        <v>72</v>
      </c>
      <c r="C63" s="158" t="s">
        <v>73</v>
      </c>
      <c r="D63" s="159">
        <v>10</v>
      </c>
      <c r="E63" s="160">
        <f>(10*22.5)</f>
        <v>225</v>
      </c>
      <c r="G63" s="199" t="s">
        <v>74</v>
      </c>
      <c r="H63" s="199"/>
      <c r="I63" s="199"/>
    </row>
    <row r="64" spans="1:12" x14ac:dyDescent="0.25">
      <c r="A64" s="157"/>
      <c r="B64" s="152" t="s">
        <v>75</v>
      </c>
      <c r="C64" s="158" t="s">
        <v>76</v>
      </c>
      <c r="D64" s="159">
        <v>2</v>
      </c>
      <c r="E64" s="160">
        <f>(C64*D64)</f>
        <v>25</v>
      </c>
      <c r="G64" s="199"/>
      <c r="H64" s="199"/>
      <c r="I64" s="199"/>
    </row>
    <row r="65" spans="1:12" x14ac:dyDescent="0.25">
      <c r="A65" s="157" t="s">
        <v>77</v>
      </c>
      <c r="B65" s="152" t="s">
        <v>72</v>
      </c>
      <c r="C65" s="158" t="s">
        <v>78</v>
      </c>
      <c r="D65" s="159">
        <v>4</v>
      </c>
      <c r="E65" s="160">
        <f>(4*32.5)</f>
        <v>130</v>
      </c>
      <c r="G65" s="199"/>
      <c r="H65" s="199"/>
      <c r="I65" s="199"/>
    </row>
    <row r="66" spans="1:12" x14ac:dyDescent="0.25">
      <c r="A66" s="161" t="s">
        <v>79</v>
      </c>
      <c r="B66" s="152" t="s">
        <v>80</v>
      </c>
      <c r="C66" s="158" t="s">
        <v>81</v>
      </c>
      <c r="D66" s="159">
        <v>2</v>
      </c>
      <c r="E66" s="160">
        <f>(C66*D66)</f>
        <v>60</v>
      </c>
      <c r="G66" s="199"/>
      <c r="H66" s="199"/>
      <c r="I66" s="199"/>
    </row>
    <row r="67" spans="1:12" x14ac:dyDescent="0.25">
      <c r="A67" s="155"/>
      <c r="B67" s="152" t="s">
        <v>82</v>
      </c>
      <c r="C67" s="158" t="s">
        <v>83</v>
      </c>
      <c r="D67" s="159">
        <v>1</v>
      </c>
      <c r="E67" s="160">
        <v>6</v>
      </c>
      <c r="G67" s="199"/>
      <c r="H67" s="199"/>
      <c r="I67" s="199"/>
    </row>
    <row r="68" spans="1:12" x14ac:dyDescent="0.25">
      <c r="A68" s="155"/>
      <c r="B68" s="152" t="s">
        <v>84</v>
      </c>
      <c r="C68" s="158">
        <v>25</v>
      </c>
      <c r="D68" s="159">
        <v>2</v>
      </c>
      <c r="E68" s="160">
        <f>(C68*D68)</f>
        <v>50</v>
      </c>
      <c r="G68" s="199"/>
      <c r="H68" s="199"/>
      <c r="I68" s="199"/>
    </row>
    <row r="69" spans="1:12" x14ac:dyDescent="0.25">
      <c r="A69" s="155"/>
      <c r="B69" s="162" t="s">
        <v>47</v>
      </c>
      <c r="C69" s="163"/>
      <c r="D69" s="164"/>
      <c r="E69" s="165">
        <f>SUM(E63:E68)</f>
        <v>496</v>
      </c>
      <c r="G69" s="199"/>
      <c r="H69" s="199"/>
      <c r="I69" s="199"/>
    </row>
    <row r="70" spans="1:12" x14ac:dyDescent="0.25">
      <c r="A70" s="118"/>
      <c r="B70" s="119"/>
      <c r="C70" s="120"/>
      <c r="D70" s="121"/>
      <c r="E70" s="122"/>
    </row>
    <row r="71" spans="1:12" ht="17.25" x14ac:dyDescent="0.3">
      <c r="B71" s="195" t="s">
        <v>85</v>
      </c>
      <c r="C71" s="176"/>
      <c r="D71" s="176"/>
      <c r="E71" s="176"/>
      <c r="F71" s="176"/>
      <c r="G71" s="91"/>
      <c r="H71" s="91"/>
    </row>
    <row r="72" spans="1:12" x14ac:dyDescent="0.25">
      <c r="B72" s="128" t="s">
        <v>86</v>
      </c>
      <c r="C72" s="128" t="s">
        <v>87</v>
      </c>
      <c r="D72" s="128" t="s">
        <v>47</v>
      </c>
      <c r="E72" s="129" t="s">
        <v>88</v>
      </c>
    </row>
    <row r="73" spans="1:12" x14ac:dyDescent="0.25">
      <c r="B73" s="130">
        <v>125</v>
      </c>
      <c r="C73" s="90">
        <f t="shared" ref="C73:C82" si="0">(B73*0.05)+0.35</f>
        <v>6.6</v>
      </c>
      <c r="D73" s="90">
        <f t="shared" ref="D73:D82" si="1">(B73+C73)</f>
        <v>131.6</v>
      </c>
      <c r="E73" s="90">
        <v>130</v>
      </c>
      <c r="F73" s="126"/>
      <c r="G73" s="126"/>
      <c r="H73" s="126"/>
      <c r="I73" s="65"/>
    </row>
    <row r="74" spans="1:12" ht="14.45" customHeight="1" x14ac:dyDescent="0.25">
      <c r="B74" s="130">
        <v>130</v>
      </c>
      <c r="C74" s="90">
        <f t="shared" si="0"/>
        <v>6.85</v>
      </c>
      <c r="D74" s="90">
        <f t="shared" si="1"/>
        <v>136.85</v>
      </c>
      <c r="E74" s="90">
        <v>140</v>
      </c>
      <c r="F74" s="138"/>
      <c r="G74" s="174" t="s">
        <v>95</v>
      </c>
      <c r="H74" s="174"/>
      <c r="I74" s="174"/>
      <c r="J74" s="66"/>
      <c r="K74" s="66"/>
      <c r="L74" s="66"/>
    </row>
    <row r="75" spans="1:12" x14ac:dyDescent="0.25">
      <c r="B75" s="130">
        <v>135</v>
      </c>
      <c r="C75" s="90">
        <f t="shared" si="0"/>
        <v>7.1</v>
      </c>
      <c r="D75" s="90">
        <f t="shared" si="1"/>
        <v>142.1</v>
      </c>
      <c r="E75" s="90">
        <v>145</v>
      </c>
      <c r="F75" s="139"/>
      <c r="G75" s="174"/>
      <c r="H75" s="174"/>
      <c r="I75" s="174"/>
      <c r="J75" s="66"/>
      <c r="K75" s="66"/>
      <c r="L75" s="66"/>
    </row>
    <row r="76" spans="1:12" x14ac:dyDescent="0.25">
      <c r="B76" s="130">
        <v>140</v>
      </c>
      <c r="C76" s="90">
        <f t="shared" si="0"/>
        <v>7.35</v>
      </c>
      <c r="D76" s="90">
        <f t="shared" si="1"/>
        <v>147.35</v>
      </c>
      <c r="E76" s="90">
        <v>150</v>
      </c>
      <c r="F76" s="139"/>
      <c r="G76" s="174"/>
      <c r="H76" s="174"/>
      <c r="I76" s="174"/>
      <c r="J76" s="66"/>
      <c r="K76" s="66"/>
      <c r="L76" s="66"/>
    </row>
    <row r="77" spans="1:12" x14ac:dyDescent="0.25">
      <c r="B77" s="130">
        <v>145</v>
      </c>
      <c r="C77" s="90">
        <f t="shared" si="0"/>
        <v>7.6</v>
      </c>
      <c r="D77" s="90">
        <f t="shared" si="1"/>
        <v>152.6</v>
      </c>
      <c r="E77" s="90">
        <v>155</v>
      </c>
      <c r="F77" s="139"/>
      <c r="G77" s="174"/>
      <c r="H77" s="174"/>
      <c r="I77" s="174"/>
      <c r="J77" s="66"/>
      <c r="K77" s="66"/>
      <c r="L77" s="66"/>
    </row>
    <row r="78" spans="1:12" x14ac:dyDescent="0.25">
      <c r="B78" s="130">
        <v>150</v>
      </c>
      <c r="C78" s="90">
        <f t="shared" si="0"/>
        <v>7.85</v>
      </c>
      <c r="D78" s="90">
        <f t="shared" si="1"/>
        <v>157.85</v>
      </c>
      <c r="E78" s="90">
        <v>160</v>
      </c>
      <c r="F78" s="126"/>
      <c r="G78" s="126"/>
      <c r="H78" s="126"/>
      <c r="I78" s="140"/>
      <c r="J78" s="66"/>
      <c r="K78" s="66"/>
      <c r="L78" s="66"/>
    </row>
    <row r="79" spans="1:12" x14ac:dyDescent="0.25">
      <c r="B79" s="130">
        <v>155</v>
      </c>
      <c r="C79" s="90">
        <f t="shared" si="0"/>
        <v>8.1</v>
      </c>
      <c r="D79" s="90">
        <f t="shared" si="1"/>
        <v>163.1</v>
      </c>
      <c r="E79" s="90">
        <v>165</v>
      </c>
      <c r="F79" s="126"/>
      <c r="G79" s="126"/>
      <c r="H79" s="126"/>
      <c r="I79" s="140"/>
      <c r="J79" s="66"/>
      <c r="K79" s="66"/>
      <c r="L79" s="66"/>
    </row>
    <row r="80" spans="1:12" x14ac:dyDescent="0.25">
      <c r="B80" s="130">
        <v>160</v>
      </c>
      <c r="C80" s="90">
        <f t="shared" si="0"/>
        <v>8.35</v>
      </c>
      <c r="D80" s="90">
        <f t="shared" si="1"/>
        <v>168.35</v>
      </c>
      <c r="E80" s="90">
        <v>170</v>
      </c>
      <c r="F80" s="126"/>
      <c r="G80" s="126"/>
      <c r="H80" s="126"/>
      <c r="I80" s="140"/>
      <c r="J80" s="66"/>
      <c r="K80" s="66"/>
      <c r="L80" s="66"/>
    </row>
    <row r="81" spans="2:9" ht="15" customHeight="1" x14ac:dyDescent="0.25">
      <c r="B81" s="130">
        <v>165</v>
      </c>
      <c r="C81" s="90">
        <f t="shared" si="0"/>
        <v>8.6</v>
      </c>
      <c r="D81" s="90">
        <f t="shared" si="1"/>
        <v>173.6</v>
      </c>
      <c r="E81" s="90">
        <v>175</v>
      </c>
      <c r="F81" s="141"/>
      <c r="G81" s="141"/>
      <c r="H81" s="141"/>
      <c r="I81" s="140"/>
    </row>
    <row r="82" spans="2:9" x14ac:dyDescent="0.25">
      <c r="B82" s="130">
        <v>170</v>
      </c>
      <c r="C82" s="90">
        <f t="shared" si="0"/>
        <v>8.85</v>
      </c>
      <c r="D82" s="90">
        <f t="shared" si="1"/>
        <v>178.85</v>
      </c>
      <c r="E82" s="90">
        <v>180</v>
      </c>
      <c r="F82" s="141"/>
      <c r="G82" s="141"/>
      <c r="H82" s="141"/>
      <c r="I82" s="140"/>
    </row>
    <row r="83" spans="2:9" x14ac:dyDescent="0.25">
      <c r="B83" s="90">
        <v>175</v>
      </c>
      <c r="C83" s="90">
        <f>(B83*0.045)+0.35</f>
        <v>8.2249999999999996</v>
      </c>
      <c r="D83" s="90">
        <f>(B83+C83)</f>
        <v>183.22499999999999</v>
      </c>
      <c r="E83" s="90">
        <v>185</v>
      </c>
      <c r="F83" s="125"/>
      <c r="G83" s="125"/>
      <c r="H83" s="125"/>
      <c r="I83" s="135"/>
    </row>
    <row r="84" spans="2:9" x14ac:dyDescent="0.25">
      <c r="B84" s="90">
        <v>180</v>
      </c>
      <c r="C84" s="90">
        <f t="shared" ref="C84:C98" si="2">(B84*0.045)+0.35</f>
        <v>8.4499999999999993</v>
      </c>
      <c r="D84" s="90">
        <f t="shared" ref="D84:D98" si="3">(B84+C84)</f>
        <v>188.45</v>
      </c>
      <c r="E84" s="90">
        <v>190</v>
      </c>
      <c r="F84" s="125"/>
      <c r="G84" s="125"/>
      <c r="H84" s="125"/>
      <c r="I84" s="135"/>
    </row>
    <row r="85" spans="2:9" x14ac:dyDescent="0.25">
      <c r="B85" s="90">
        <v>185</v>
      </c>
      <c r="C85" s="90">
        <f t="shared" si="2"/>
        <v>8.6749999999999989</v>
      </c>
      <c r="D85" s="90">
        <f t="shared" si="3"/>
        <v>193.67500000000001</v>
      </c>
      <c r="E85" s="90">
        <v>195</v>
      </c>
      <c r="F85" s="125"/>
      <c r="G85" s="125"/>
      <c r="H85" s="125"/>
      <c r="I85" s="135"/>
    </row>
    <row r="86" spans="2:9" x14ac:dyDescent="0.25">
      <c r="B86" s="90">
        <v>190</v>
      </c>
      <c r="C86" s="90">
        <f t="shared" si="2"/>
        <v>8.8999999999999986</v>
      </c>
      <c r="D86" s="90">
        <f t="shared" si="3"/>
        <v>198.9</v>
      </c>
      <c r="E86" s="90">
        <v>200</v>
      </c>
      <c r="F86" s="125"/>
      <c r="G86" s="125"/>
      <c r="H86" s="125"/>
      <c r="I86" s="135"/>
    </row>
    <row r="87" spans="2:9" x14ac:dyDescent="0.25">
      <c r="B87" s="90">
        <v>195</v>
      </c>
      <c r="C87" s="90">
        <f t="shared" si="2"/>
        <v>9.125</v>
      </c>
      <c r="D87" s="90">
        <f t="shared" si="3"/>
        <v>204.125</v>
      </c>
      <c r="E87" s="90">
        <v>205</v>
      </c>
      <c r="F87" s="125"/>
      <c r="G87" s="125"/>
      <c r="H87" s="125"/>
      <c r="I87" s="135"/>
    </row>
    <row r="88" spans="2:9" x14ac:dyDescent="0.25">
      <c r="B88" s="90">
        <v>200</v>
      </c>
      <c r="C88" s="90">
        <f t="shared" si="2"/>
        <v>9.35</v>
      </c>
      <c r="D88" s="90">
        <f t="shared" si="3"/>
        <v>209.35</v>
      </c>
      <c r="E88" s="90">
        <v>210</v>
      </c>
      <c r="F88" s="125"/>
      <c r="G88" s="125"/>
      <c r="H88" s="125"/>
      <c r="I88" s="135"/>
    </row>
    <row r="89" spans="2:9" x14ac:dyDescent="0.25">
      <c r="B89" s="90">
        <v>205</v>
      </c>
      <c r="C89" s="90">
        <f t="shared" si="2"/>
        <v>9.5749999999999993</v>
      </c>
      <c r="D89" s="90">
        <f t="shared" si="3"/>
        <v>214.57499999999999</v>
      </c>
      <c r="E89" s="90">
        <v>215</v>
      </c>
      <c r="F89" s="125"/>
      <c r="G89" s="125"/>
      <c r="H89" s="125"/>
      <c r="I89" s="135"/>
    </row>
    <row r="90" spans="2:9" x14ac:dyDescent="0.25">
      <c r="B90" s="90">
        <v>210</v>
      </c>
      <c r="C90" s="90">
        <f t="shared" si="2"/>
        <v>9.7999999999999989</v>
      </c>
      <c r="D90" s="90">
        <f t="shared" si="3"/>
        <v>219.8</v>
      </c>
      <c r="E90" s="90">
        <v>220</v>
      </c>
      <c r="F90" s="125"/>
      <c r="G90" s="125"/>
      <c r="H90" s="125"/>
      <c r="I90" s="135"/>
    </row>
    <row r="91" spans="2:9" x14ac:dyDescent="0.25">
      <c r="B91" s="90">
        <v>215</v>
      </c>
      <c r="C91" s="90">
        <f t="shared" si="2"/>
        <v>10.024999999999999</v>
      </c>
      <c r="D91" s="90">
        <f t="shared" si="3"/>
        <v>225.02500000000001</v>
      </c>
      <c r="E91" s="90">
        <v>225</v>
      </c>
      <c r="F91" s="125"/>
      <c r="G91" s="125"/>
      <c r="H91" s="125"/>
      <c r="I91" s="135"/>
    </row>
    <row r="92" spans="2:9" x14ac:dyDescent="0.25">
      <c r="B92" s="90">
        <v>220</v>
      </c>
      <c r="C92" s="90">
        <f t="shared" si="2"/>
        <v>10.25</v>
      </c>
      <c r="D92" s="90">
        <f t="shared" si="3"/>
        <v>230.25</v>
      </c>
      <c r="E92" s="90">
        <v>230</v>
      </c>
      <c r="F92" s="125"/>
      <c r="G92" s="125"/>
      <c r="H92" s="125"/>
      <c r="I92" s="135"/>
    </row>
    <row r="93" spans="2:9" x14ac:dyDescent="0.25">
      <c r="B93" s="90">
        <v>225</v>
      </c>
      <c r="C93" s="90">
        <f t="shared" si="2"/>
        <v>10.475</v>
      </c>
      <c r="D93" s="90">
        <f t="shared" si="3"/>
        <v>235.47499999999999</v>
      </c>
      <c r="E93" s="90">
        <v>235</v>
      </c>
      <c r="F93" s="125"/>
      <c r="G93" s="189" t="s">
        <v>89</v>
      </c>
      <c r="H93" s="190"/>
      <c r="I93" s="190"/>
    </row>
    <row r="94" spans="2:9" ht="14.45" customHeight="1" x14ac:dyDescent="0.25">
      <c r="B94" s="90">
        <v>230</v>
      </c>
      <c r="C94" s="90">
        <f t="shared" si="2"/>
        <v>10.7</v>
      </c>
      <c r="D94" s="90">
        <f t="shared" si="3"/>
        <v>240.7</v>
      </c>
      <c r="E94" s="90">
        <v>240</v>
      </c>
      <c r="F94" s="142"/>
      <c r="G94" s="190"/>
      <c r="H94" s="190"/>
      <c r="I94" s="190"/>
    </row>
    <row r="95" spans="2:9" x14ac:dyDescent="0.25">
      <c r="B95" s="90">
        <v>235</v>
      </c>
      <c r="C95" s="90">
        <f t="shared" si="2"/>
        <v>10.924999999999999</v>
      </c>
      <c r="D95" s="90">
        <f t="shared" si="3"/>
        <v>245.92500000000001</v>
      </c>
      <c r="E95" s="90">
        <v>245</v>
      </c>
      <c r="F95" s="139"/>
      <c r="G95" s="190"/>
      <c r="H95" s="190"/>
      <c r="I95" s="190"/>
    </row>
    <row r="96" spans="2:9" x14ac:dyDescent="0.25">
      <c r="B96" s="90">
        <v>240</v>
      </c>
      <c r="C96" s="90">
        <f t="shared" si="2"/>
        <v>11.149999999999999</v>
      </c>
      <c r="D96" s="90">
        <f t="shared" si="3"/>
        <v>251.15</v>
      </c>
      <c r="E96" s="90">
        <v>250</v>
      </c>
      <c r="F96" s="139"/>
      <c r="G96" s="190"/>
      <c r="H96" s="190"/>
      <c r="I96" s="190"/>
    </row>
    <row r="97" spans="2:9" x14ac:dyDescent="0.25">
      <c r="B97" s="90">
        <v>245</v>
      </c>
      <c r="C97" s="90">
        <f t="shared" si="2"/>
        <v>11.375</v>
      </c>
      <c r="D97" s="90">
        <f t="shared" si="3"/>
        <v>256.375</v>
      </c>
      <c r="E97" s="90">
        <v>255</v>
      </c>
      <c r="F97" s="139"/>
      <c r="G97" s="134"/>
      <c r="H97" s="134"/>
      <c r="I97" s="134"/>
    </row>
    <row r="98" spans="2:9" x14ac:dyDescent="0.25">
      <c r="B98" s="90">
        <v>250</v>
      </c>
      <c r="C98" s="90">
        <f t="shared" si="2"/>
        <v>11.6</v>
      </c>
      <c r="D98" s="90">
        <f t="shared" si="3"/>
        <v>261.60000000000002</v>
      </c>
      <c r="E98" s="90">
        <v>260</v>
      </c>
      <c r="F98" s="127"/>
      <c r="G98" s="127"/>
      <c r="H98" s="127"/>
    </row>
  </sheetData>
  <protectedRanges>
    <protectedRange algorithmName="SHA-512" hashValue="VpBESGPcEA/23rnW2gRiPnFfcvfR+u38M3rypWJBSqgbqbTIGReTf7LL23FSNbKOKFzbP3CIjzEhPISsZRFLjQ==" saltValue="fD2uTO6I6AU9UwGxSxku0g==" spinCount="100000" sqref="C37" name="entry fee_3"/>
    <protectedRange algorithmName="SHA-512" hashValue="KZsQ5DP9nlg1dZ8Jv74x1QuiFI+BO7mhVicy13UzWBJirU5xJMwEY8LWLkApNVDB19HNMxy0Wb7HRFcFwcu/kg==" saltValue="lnmVq7l0UE7iITrdx2+nJA==" spinCount="100000" sqref="C22:C29" name="budget_2"/>
    <protectedRange algorithmName="SHA-512" hashValue="B3Y5i18eVFLCNQ1kzu90k/fWUZq6XJPYJvwFnu4b2kL+XBn0K8F2qPXWr56DhVxqYUDW+kIGpIJfDEUhJiAnmA==" saltValue="hBJXJXf0cUxNOUN50QOBTg==" spinCount="100000" sqref="G17:H17" name="phone2_2"/>
    <protectedRange algorithmName="SHA-512" hashValue="hf0FhcnINFjpGnL+9qgcJN5PDipH34r7I/aELc8rrE/xVnWI+3ZL1ib8zMSkTCBfhp1UJdghmd11VkHSMQLJ0w==" saltValue="KGzUW6lSFia77cscFCU8BQ==" spinCount="100000" sqref="C12:E13" name="facility name_2"/>
    <protectedRange algorithmName="SHA-512" hashValue="z//IuYJfw07Bm6xhJY3epsfM0zZ8XrGdMTCTUgJT9QgKIs993VkUvNEWVDETQ10WoNc41tO6VA3Yb7+MlLIPHQ==" saltValue="k6s2nJhfaZIBZ2j7pD84MQ==" spinCount="100000" sqref="C11" name="courts_2"/>
    <protectedRange algorithmName="SHA-512" hashValue="ytqKUPk3Ppz5xa8m9ZWSLXugesP6Ad3aS0LIrLXlBnrDI+axEXSjfZP7VMha2vWKVAFwnSM8rjic7LKSDi7iQg==" saltValue="wREkMKoPXi5TOKSwxDLqIQ==" spinCount="100000" sqref="G4:H4 G56:I59 I5" name="today date_2"/>
    <protectedRange algorithmName="SHA-512" hashValue="stL7nRQBzpHzj+wrXGOIvql+y3wzFXsQ0QReFXsXwFFTLh59naNyvBsnPDuYImJ1IfYUlBD47o27SNzwxRElNg==" saltValue="5hw1bMjvv/ZnvuXlMrEitQ==" spinCount="100000" sqref="C6:E6" name="date_3"/>
    <protectedRange algorithmName="SHA-512" hashValue="ARZYvAqAHms+2os03ooZXyf2nsUqUrjzaZTXHnI0zsG5F0J900d60HT5ZidCF0+Undrjo4sTPPqkZcxj2j81yA==" saltValue="8vGMM2f0KBVuZ1flOJfqng==" spinCount="100000" sqref="G11" name="teams_2"/>
    <protectedRange algorithmName="SHA-512" hashValue="58/wLBqjw+8706hS1zi7MRi0Yl4uUx0TJDluPT6owShFmBYlDh2lQnOYN7KzZO0V2L63E2EHxbOGk3IA8U8UUA==" saltValue="o9hz8H/BJLH7yc945JNBfw==" spinCount="100000" sqref="C15:G15" name="host name_2"/>
    <protectedRange algorithmName="SHA-512" hashValue="TVJdJ+ziFFZ467LETbYjmzCpuuWmCMCpyLBn5HLjLRGxTVEpudF36FfR1Y4hpOUGCFcwTvWLEZAwLuFqqBxE9g==" saltValue="fmsvOt54kjt09k+bvLxa6g==" spinCount="100000" sqref="D17:E17" name="phone1_2"/>
    <protectedRange algorithmName="SHA-512" hashValue="0UcJFewAukqVuF3TQRnq3ClgxcQzKWJ82XA4V6tJI15CCRLGTieIBLYHtCvQWAZ4Wv6XPLAYI/OKu1rnUhgcRA==" saltValue="SNXrlRwesaetv/qGMSqscw==" spinCount="100000" sqref="D18:H20" name="email_2"/>
    <protectedRange algorithmName="SHA-512" hashValue="aIegqkonxO7UrLutXHTviJEyaaNIlVnIE8vbcbrPhKSX+Vu38wHz6ZyYLX4f7t4LUR9qaTnxQZ6M9aqI3YNHcA==" saltValue="gGNlS1NHSwpvIE4oT5x0Cg==" spinCount="100000" sqref="C33" name="paypal_2"/>
    <protectedRange algorithmName="SHA-512" hashValue="AiOX3xLFmzQyDAFkakNtsmyjlB/pBZCeQ1Jsi59rWIGwuE/QJ0CTaXuYuxLFfRSQg/2JuTuATJrQ6FVoEVMl1Q==" saltValue="6ECbkx7mOfv+XWxWXsHJ4w==" spinCount="100000" sqref="E43:F43" name="entry fee_1_2"/>
    <protectedRange algorithmName="SHA-512" hashValue="K1TSNGC86PKB/sOYEwp36Kgn6QXF/zqn3Thxl1+SkciMCxGs9UiksJQqDYHiw3Gntm0WZm1Dv5420fQrzB03fQ==" saltValue="9gKY+ucKeiaIC6/EsXfvFg==" spinCount="100000" sqref="C7:E7" name="date_2_1"/>
    <protectedRange algorithmName="SHA-512" hashValue="vfEOwC71vmYUgnxwzTBaKi7S3JhsMt1+9D8q8QuD0eX/1zsRvW9ky8qPQi0teNM+gk4Uie49M7sZci8NugewxQ==" saltValue="ptCbfidVuZx90Gde/UTODw==" spinCount="100000" sqref="E37" name="entry fee_2_1"/>
    <protectedRange algorithmName="SHA-512" hashValue="dtfoVPNoGnwZFOlp6BwbdlCgNfoFiX8lawwr2tTlEadiLSbuoFtMh4CJx03kD7teLxsua6J0iKYW4c2LYPxkCA==" saltValue="sa7avYlPX+Am0BrOtOUJBw==" spinCount="100000" sqref="E22:E29" name="budget_1_1"/>
    <protectedRange algorithmName="SHA-512" hashValue="iU9IJGUii8UprFoz7bmdgJwRKI5FXRQq+Dt7gQnmJbkSUbrQaesibLpcH0ZfQ/j9VlP2s8rmvJ6VxnGH2AtJdA==" saltValue="sKvVd7KoUwfMtSVb9DF+0g==" spinCount="100000" sqref="E33" name="paypal_1_1"/>
  </protectedRanges>
  <mergeCells count="55">
    <mergeCell ref="A10:B10"/>
    <mergeCell ref="A13:B13"/>
    <mergeCell ref="C13:I13"/>
    <mergeCell ref="C1:I1"/>
    <mergeCell ref="F4:H4"/>
    <mergeCell ref="A6:B6"/>
    <mergeCell ref="C6:E6"/>
    <mergeCell ref="A12:B12"/>
    <mergeCell ref="C12:I12"/>
    <mergeCell ref="F7:I7"/>
    <mergeCell ref="C2:I2"/>
    <mergeCell ref="D10:E10"/>
    <mergeCell ref="C5:E5"/>
    <mergeCell ref="D18:H18"/>
    <mergeCell ref="A19:B19"/>
    <mergeCell ref="C19:I19"/>
    <mergeCell ref="F25:I25"/>
    <mergeCell ref="F22:H22"/>
    <mergeCell ref="F23:H23"/>
    <mergeCell ref="F24:H24"/>
    <mergeCell ref="A15:B15"/>
    <mergeCell ref="C15:E15"/>
    <mergeCell ref="F15:G15"/>
    <mergeCell ref="H15:I15"/>
    <mergeCell ref="A17:B17"/>
    <mergeCell ref="D17:E17"/>
    <mergeCell ref="G17:H17"/>
    <mergeCell ref="A41:B41"/>
    <mergeCell ref="A42:B42"/>
    <mergeCell ref="F42:I42"/>
    <mergeCell ref="A44:I44"/>
    <mergeCell ref="A32:B32"/>
    <mergeCell ref="F32:I32"/>
    <mergeCell ref="G93:I96"/>
    <mergeCell ref="C54:I54"/>
    <mergeCell ref="C55:H55"/>
    <mergeCell ref="A58:I59"/>
    <mergeCell ref="G63:I69"/>
    <mergeCell ref="B71:F71"/>
    <mergeCell ref="F26:I26"/>
    <mergeCell ref="F28:I28"/>
    <mergeCell ref="F29:I29"/>
    <mergeCell ref="F37:I38"/>
    <mergeCell ref="G74:I77"/>
    <mergeCell ref="F33:I33"/>
    <mergeCell ref="F34:I34"/>
    <mergeCell ref="B51:I51"/>
    <mergeCell ref="A50:B50"/>
    <mergeCell ref="C50:D50"/>
    <mergeCell ref="F50:G50"/>
    <mergeCell ref="A39:B39"/>
    <mergeCell ref="A40:B40"/>
    <mergeCell ref="F40:I40"/>
    <mergeCell ref="B46:C46"/>
    <mergeCell ref="D46:I46"/>
  </mergeCells>
  <dataValidations disablePrompts="1" count="2">
    <dataValidation type="list" showErrorMessage="1" sqref="C11">
      <formula1>$K$1:$K$5</formula1>
    </dataValidation>
    <dataValidation type="list" showErrorMessage="1" sqref="G11">
      <formula1>$K$7:$K$14</formula1>
    </dataValidation>
  </dataValidations>
  <pageMargins left="0.3" right="0.3" top="0.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Lookups!$A$2:$A$4</xm:f>
          </x14:formula1>
          <xm:sqref>B8</xm:sqref>
        </x14:dataValidation>
        <x14:dataValidation type="list" allowBlank="1" showInputMessage="1" showErrorMessage="1">
          <x14:formula1>
            <xm:f>Lookups!$A$7:$A$14</xm:f>
          </x14:formula1>
          <xm:sqref>E8</xm:sqref>
        </x14:dataValidation>
        <x14:dataValidation type="list" allowBlank="1" showInputMessage="1" showErrorMessage="1">
          <x14:formula1>
            <xm:f>Lookups!$A$23:$A$24</xm:f>
          </x14:formula1>
          <xm:sqref>C10</xm:sqref>
        </x14:dataValidation>
        <x14:dataValidation type="list" allowBlank="1" showInputMessage="1" showErrorMessage="1">
          <x14:formula1>
            <xm:f>Lookups!$A$30:$A$34</xm:f>
          </x14:formula1>
          <xm:sqref>F10</xm:sqref>
        </x14:dataValidation>
        <x14:dataValidation type="list" allowBlank="1" showInputMessage="1" showErrorMessage="1">
          <x14:formula1>
            <xm:f>Lookups!$A$17:$A$19</xm:f>
          </x14:formula1>
          <xm:sqref>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17" sqref="A17"/>
    </sheetView>
  </sheetViews>
  <sheetFormatPr defaultRowHeight="15" x14ac:dyDescent="0.25"/>
  <cols>
    <col min="1" max="1" width="30.5703125" customWidth="1"/>
  </cols>
  <sheetData>
    <row r="1" spans="1:1" ht="14.45" x14ac:dyDescent="0.3">
      <c r="A1" s="145" t="s">
        <v>3</v>
      </c>
    </row>
    <row r="2" spans="1:1" ht="14.45" x14ac:dyDescent="0.3">
      <c r="A2" s="145" t="s">
        <v>105</v>
      </c>
    </row>
    <row r="3" spans="1:1" ht="14.45" x14ac:dyDescent="0.3">
      <c r="A3" s="145" t="s">
        <v>106</v>
      </c>
    </row>
    <row r="4" spans="1:1" ht="14.45" x14ac:dyDescent="0.3">
      <c r="A4" s="145" t="s">
        <v>107</v>
      </c>
    </row>
    <row r="6" spans="1:1" ht="14.45" x14ac:dyDescent="0.3">
      <c r="A6" s="145" t="s">
        <v>108</v>
      </c>
    </row>
    <row r="7" spans="1:1" ht="14.45" x14ac:dyDescent="0.3">
      <c r="A7" s="145" t="s">
        <v>109</v>
      </c>
    </row>
    <row r="8" spans="1:1" ht="14.45" x14ac:dyDescent="0.3">
      <c r="A8" s="145" t="s">
        <v>30</v>
      </c>
    </row>
    <row r="9" spans="1:1" ht="14.45" x14ac:dyDescent="0.3">
      <c r="A9" s="145" t="s">
        <v>41</v>
      </c>
    </row>
    <row r="10" spans="1:1" ht="14.45" x14ac:dyDescent="0.3">
      <c r="A10" s="145" t="s">
        <v>110</v>
      </c>
    </row>
    <row r="11" spans="1:1" ht="14.45" x14ac:dyDescent="0.3">
      <c r="A11" s="145" t="s">
        <v>43</v>
      </c>
    </row>
    <row r="12" spans="1:1" ht="14.45" x14ac:dyDescent="0.3">
      <c r="A12" s="145" t="s">
        <v>35</v>
      </c>
    </row>
    <row r="13" spans="1:1" ht="14.45" x14ac:dyDescent="0.3">
      <c r="A13" s="145" t="s">
        <v>46</v>
      </c>
    </row>
    <row r="14" spans="1:1" ht="14.45" x14ac:dyDescent="0.3">
      <c r="A14" s="145" t="s">
        <v>38</v>
      </c>
    </row>
    <row r="16" spans="1:1" ht="14.45" x14ac:dyDescent="0.3">
      <c r="A16" s="145" t="s">
        <v>100</v>
      </c>
    </row>
    <row r="17" spans="1:1" ht="14.45" x14ac:dyDescent="0.3">
      <c r="A17" s="145" t="s">
        <v>111</v>
      </c>
    </row>
    <row r="18" spans="1:1" ht="14.45" x14ac:dyDescent="0.3">
      <c r="A18" s="145" t="s">
        <v>112</v>
      </c>
    </row>
    <row r="19" spans="1:1" ht="14.45" x14ac:dyDescent="0.3">
      <c r="A19" s="145" t="s">
        <v>113</v>
      </c>
    </row>
    <row r="21" spans="1:1" ht="14.45" x14ac:dyDescent="0.3">
      <c r="A21" s="145" t="s">
        <v>114</v>
      </c>
    </row>
    <row r="22" spans="1:1" ht="14.45" x14ac:dyDescent="0.3">
      <c r="A22" s="145" t="s">
        <v>115</v>
      </c>
    </row>
    <row r="23" spans="1:1" ht="14.45" x14ac:dyDescent="0.3">
      <c r="A23" s="145">
        <v>1</v>
      </c>
    </row>
    <row r="24" spans="1:1" ht="14.45" x14ac:dyDescent="0.3">
      <c r="A24" s="145">
        <v>2</v>
      </c>
    </row>
    <row r="25" spans="1:1" ht="14.45" x14ac:dyDescent="0.3">
      <c r="A25" s="145" t="s">
        <v>116</v>
      </c>
    </row>
    <row r="26" spans="1:1" ht="14.45" x14ac:dyDescent="0.3">
      <c r="A26" s="145">
        <v>3</v>
      </c>
    </row>
    <row r="28" spans="1:1" x14ac:dyDescent="0.25">
      <c r="A28" s="145" t="s">
        <v>117</v>
      </c>
    </row>
    <row r="29" spans="1:1" x14ac:dyDescent="0.25">
      <c r="A29" s="145" t="s">
        <v>115</v>
      </c>
    </row>
    <row r="30" spans="1:1" x14ac:dyDescent="0.25">
      <c r="A30" s="145">
        <v>4</v>
      </c>
    </row>
    <row r="31" spans="1:1" x14ac:dyDescent="0.25">
      <c r="A31" s="145">
        <v>5</v>
      </c>
    </row>
    <row r="32" spans="1:1" x14ac:dyDescent="0.25">
      <c r="A32" s="145">
        <v>6</v>
      </c>
    </row>
    <row r="33" spans="1:1" x14ac:dyDescent="0.25">
      <c r="A33" s="145">
        <v>8</v>
      </c>
    </row>
    <row r="34" spans="1:1" x14ac:dyDescent="0.25">
      <c r="A34" s="145">
        <v>10</v>
      </c>
    </row>
    <row r="35" spans="1:1" x14ac:dyDescent="0.25">
      <c r="A35" s="145" t="s">
        <v>116</v>
      </c>
    </row>
    <row r="36" spans="1:1" x14ac:dyDescent="0.25">
      <c r="A36" s="145">
        <v>12</v>
      </c>
    </row>
    <row r="37" spans="1:1" x14ac:dyDescent="0.25">
      <c r="A37" s="145">
        <v>15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L97"/>
  <sheetViews>
    <sheetView workbookViewId="0">
      <selection activeCell="F60" sqref="F60"/>
    </sheetView>
  </sheetViews>
  <sheetFormatPr defaultRowHeight="15" x14ac:dyDescent="0.25"/>
  <cols>
    <col min="1" max="1" width="8.85546875" style="1"/>
    <col min="2" max="3" width="12.7109375" style="2" customWidth="1"/>
    <col min="4" max="4" width="9" style="7" bestFit="1" customWidth="1"/>
    <col min="5" max="5" width="12.7109375" style="1" customWidth="1"/>
    <col min="6" max="8" width="8.85546875" style="1"/>
    <col min="9" max="9" width="13.7109375" style="7" customWidth="1"/>
    <col min="10" max="10" width="8.85546875" style="1"/>
    <col min="11" max="11" width="8.85546875" style="1" hidden="1" customWidth="1"/>
    <col min="12" max="12" width="8.85546875" style="1" customWidth="1"/>
  </cols>
  <sheetData>
    <row r="1" spans="1:12" ht="21" x14ac:dyDescent="0.4">
      <c r="C1" s="233" t="s">
        <v>0</v>
      </c>
      <c r="D1" s="234"/>
      <c r="E1" s="234"/>
      <c r="F1" s="234"/>
      <c r="G1" s="234"/>
      <c r="H1" s="234"/>
      <c r="I1" s="234"/>
      <c r="K1">
        <v>1</v>
      </c>
    </row>
    <row r="2" spans="1:12" ht="21" x14ac:dyDescent="0.4">
      <c r="A2" s="3"/>
      <c r="B2" s="4"/>
      <c r="C2" s="230" t="s">
        <v>99</v>
      </c>
      <c r="D2" s="231"/>
      <c r="E2" s="231"/>
      <c r="F2" s="231"/>
      <c r="G2" s="231"/>
      <c r="H2" s="231"/>
      <c r="I2" s="171"/>
      <c r="J2" s="5"/>
      <c r="K2" s="6">
        <v>2</v>
      </c>
      <c r="L2" s="5"/>
    </row>
    <row r="3" spans="1:12" ht="21" x14ac:dyDescent="0.4">
      <c r="A3" s="3"/>
      <c r="B3" s="4"/>
      <c r="C3" s="110"/>
      <c r="D3" s="111"/>
      <c r="E3" s="111"/>
      <c r="F3" s="111"/>
      <c r="G3" s="111"/>
      <c r="H3" s="111"/>
      <c r="I3" s="104"/>
      <c r="J3" s="5"/>
      <c r="K3" s="6"/>
      <c r="L3" s="5"/>
    </row>
    <row r="4" spans="1:12" x14ac:dyDescent="0.25">
      <c r="E4" s="8" t="s">
        <v>1</v>
      </c>
      <c r="F4" s="223"/>
      <c r="G4" s="223"/>
      <c r="H4" s="223"/>
      <c r="K4">
        <v>3</v>
      </c>
    </row>
    <row r="5" spans="1:12" x14ac:dyDescent="0.25">
      <c r="A5" s="235" t="s">
        <v>123</v>
      </c>
      <c r="B5" s="235"/>
      <c r="C5" s="224"/>
      <c r="D5" s="224"/>
      <c r="E5" s="177"/>
      <c r="I5" s="9"/>
      <c r="K5">
        <v>4</v>
      </c>
    </row>
    <row r="6" spans="1:12" x14ac:dyDescent="0.25">
      <c r="A6" s="176" t="s">
        <v>2</v>
      </c>
      <c r="B6" s="176"/>
      <c r="C6" s="224"/>
      <c r="D6" s="224"/>
      <c r="E6" s="177"/>
      <c r="K6"/>
    </row>
    <row r="7" spans="1:12" ht="14.45" x14ac:dyDescent="0.3">
      <c r="A7" s="74"/>
      <c r="B7" s="74"/>
      <c r="C7" s="75"/>
      <c r="D7" s="75"/>
      <c r="E7" s="76"/>
      <c r="F7" s="225" t="s">
        <v>91</v>
      </c>
      <c r="G7" s="225"/>
      <c r="H7" s="225"/>
      <c r="I7" s="225"/>
      <c r="K7"/>
    </row>
    <row r="8" spans="1:12" x14ac:dyDescent="0.25">
      <c r="A8" s="74" t="s">
        <v>3</v>
      </c>
      <c r="B8" s="89"/>
      <c r="C8" s="11"/>
      <c r="D8" s="12" t="s">
        <v>5</v>
      </c>
      <c r="E8" s="69"/>
      <c r="F8" s="77" t="s">
        <v>7</v>
      </c>
      <c r="G8" s="77"/>
      <c r="H8" s="77"/>
      <c r="I8" s="77"/>
      <c r="K8">
        <v>5</v>
      </c>
    </row>
    <row r="9" spans="1:12" ht="14.45" x14ac:dyDescent="0.3">
      <c r="K9">
        <v>10</v>
      </c>
    </row>
    <row r="10" spans="1:12" ht="14.45" x14ac:dyDescent="0.3">
      <c r="A10" s="206" t="s">
        <v>8</v>
      </c>
      <c r="B10" s="206"/>
      <c r="C10" s="70"/>
      <c r="D10" s="229" t="s">
        <v>9</v>
      </c>
      <c r="E10" s="179"/>
      <c r="F10" s="68"/>
      <c r="G10" s="136"/>
      <c r="H10" s="103" t="s">
        <v>100</v>
      </c>
      <c r="I10" s="67"/>
      <c r="K10"/>
    </row>
    <row r="11" spans="1:12" ht="10.15" customHeight="1" x14ac:dyDescent="0.3">
      <c r="A11" s="15"/>
      <c r="B11" s="15"/>
      <c r="C11" s="16"/>
      <c r="E11" s="17"/>
      <c r="F11" s="15"/>
      <c r="G11" s="18"/>
      <c r="H11" s="13"/>
      <c r="I11" s="14"/>
      <c r="K11"/>
    </row>
    <row r="12" spans="1:12" x14ac:dyDescent="0.25">
      <c r="A12" s="206" t="s">
        <v>10</v>
      </c>
      <c r="B12" s="218"/>
      <c r="C12" s="209"/>
      <c r="D12" s="210"/>
      <c r="E12" s="210"/>
      <c r="F12" s="180"/>
      <c r="G12" s="180"/>
      <c r="H12" s="180"/>
      <c r="I12" s="180"/>
      <c r="K12">
        <v>16</v>
      </c>
    </row>
    <row r="13" spans="1:12" ht="14.45" x14ac:dyDescent="0.3">
      <c r="A13" s="206" t="s">
        <v>11</v>
      </c>
      <c r="B13" s="218"/>
      <c r="C13" s="219"/>
      <c r="D13" s="220"/>
      <c r="E13" s="220"/>
      <c r="F13" s="220"/>
      <c r="G13" s="220"/>
      <c r="H13" s="220"/>
      <c r="I13" s="220"/>
      <c r="K13"/>
    </row>
    <row r="14" spans="1:12" ht="14.45" x14ac:dyDescent="0.3">
      <c r="A14" s="10"/>
      <c r="B14" s="19"/>
      <c r="C14" s="20"/>
      <c r="D14" s="21"/>
      <c r="E14" s="21"/>
      <c r="K14">
        <v>20</v>
      </c>
    </row>
    <row r="15" spans="1:12" ht="14.45" x14ac:dyDescent="0.3">
      <c r="A15" s="206" t="s">
        <v>12</v>
      </c>
      <c r="B15" s="206"/>
      <c r="C15" s="209"/>
      <c r="D15" s="210"/>
      <c r="E15" s="210"/>
      <c r="F15" s="211" t="s">
        <v>13</v>
      </c>
      <c r="G15" s="211"/>
      <c r="H15" s="212"/>
      <c r="I15" s="212"/>
    </row>
    <row r="16" spans="1:12" ht="14.45" x14ac:dyDescent="0.3">
      <c r="A16" s="10"/>
      <c r="B16" s="19"/>
      <c r="C16" s="20"/>
      <c r="D16" s="21"/>
      <c r="E16" s="21"/>
      <c r="K16" s="1" t="s">
        <v>4</v>
      </c>
    </row>
    <row r="17" spans="1:12" ht="14.45" x14ac:dyDescent="0.3">
      <c r="A17" s="206" t="s">
        <v>14</v>
      </c>
      <c r="B17" s="206"/>
      <c r="C17" s="20" t="s">
        <v>15</v>
      </c>
      <c r="D17" s="210"/>
      <c r="E17" s="210"/>
      <c r="F17" s="20" t="s">
        <v>16</v>
      </c>
      <c r="G17" s="213"/>
      <c r="H17" s="213"/>
      <c r="K17" s="1" t="s">
        <v>17</v>
      </c>
    </row>
    <row r="18" spans="1:12" ht="14.45" x14ac:dyDescent="0.3">
      <c r="A18" s="10"/>
      <c r="B18" s="10"/>
      <c r="C18" s="20" t="s">
        <v>18</v>
      </c>
      <c r="D18" s="232"/>
      <c r="E18" s="177"/>
      <c r="F18" s="177"/>
      <c r="G18" s="177"/>
      <c r="H18" s="177"/>
    </row>
    <row r="19" spans="1:12" ht="14.45" x14ac:dyDescent="0.3">
      <c r="A19" s="206" t="s">
        <v>19</v>
      </c>
      <c r="B19" s="206"/>
      <c r="C19" s="215"/>
      <c r="D19" s="216"/>
      <c r="E19" s="216"/>
      <c r="F19" s="216"/>
      <c r="G19" s="216"/>
      <c r="H19" s="216"/>
      <c r="I19" s="216"/>
    </row>
    <row r="20" spans="1:12" ht="14.45" x14ac:dyDescent="0.3">
      <c r="A20" s="10"/>
      <c r="B20" s="10"/>
      <c r="C20" s="20"/>
      <c r="D20" s="22"/>
      <c r="E20" s="23"/>
      <c r="F20" s="23"/>
      <c r="G20" s="23"/>
      <c r="H20" s="23"/>
      <c r="K20" s="1" t="s">
        <v>20</v>
      </c>
    </row>
    <row r="21" spans="1:12" ht="14.45" x14ac:dyDescent="0.3">
      <c r="B21" s="24" t="s">
        <v>22</v>
      </c>
      <c r="C21" s="25" t="s">
        <v>23</v>
      </c>
      <c r="D21" s="26"/>
      <c r="E21" s="27" t="s">
        <v>24</v>
      </c>
      <c r="K21" s="1" t="s">
        <v>6</v>
      </c>
    </row>
    <row r="22" spans="1:12" ht="14.45" x14ac:dyDescent="0.3">
      <c r="A22" s="5"/>
      <c r="B22" s="4" t="s">
        <v>25</v>
      </c>
      <c r="C22" s="28"/>
      <c r="D22" s="5"/>
      <c r="E22" s="29"/>
      <c r="F22" s="217" t="s">
        <v>26</v>
      </c>
      <c r="G22" s="171"/>
      <c r="H22" s="171"/>
      <c r="I22" s="143"/>
      <c r="J22" s="5"/>
      <c r="K22" s="5" t="s">
        <v>27</v>
      </c>
      <c r="L22" s="5"/>
    </row>
    <row r="23" spans="1:12" ht="14.45" x14ac:dyDescent="0.3">
      <c r="A23" s="5"/>
      <c r="B23" s="4" t="s">
        <v>28</v>
      </c>
      <c r="C23" s="123"/>
      <c r="D23" s="5"/>
      <c r="E23" s="123"/>
      <c r="F23" s="170" t="s">
        <v>29</v>
      </c>
      <c r="G23" s="171"/>
      <c r="H23" s="171"/>
      <c r="I23" s="143"/>
      <c r="J23" s="5"/>
      <c r="K23" s="5" t="s">
        <v>30</v>
      </c>
      <c r="L23" s="5"/>
    </row>
    <row r="24" spans="1:12" ht="14.45" x14ac:dyDescent="0.3">
      <c r="A24" s="5"/>
      <c r="B24" s="4" t="s">
        <v>31</v>
      </c>
      <c r="C24" s="28"/>
      <c r="D24" s="5"/>
      <c r="E24" s="71">
        <f>(10*E32)</f>
        <v>0</v>
      </c>
      <c r="F24" s="217" t="s">
        <v>120</v>
      </c>
      <c r="G24" s="171"/>
      <c r="H24" s="171"/>
      <c r="I24" s="143"/>
      <c r="J24" s="5"/>
      <c r="K24" s="5" t="s">
        <v>32</v>
      </c>
      <c r="L24" s="5"/>
    </row>
    <row r="25" spans="1:12" ht="14.45" x14ac:dyDescent="0.3">
      <c r="A25" s="5"/>
      <c r="B25" s="4" t="s">
        <v>33</v>
      </c>
      <c r="C25" s="30"/>
      <c r="D25" s="5"/>
      <c r="E25" s="123"/>
      <c r="F25" s="217" t="s">
        <v>34</v>
      </c>
      <c r="G25" s="171"/>
      <c r="H25" s="171"/>
      <c r="I25" s="171"/>
      <c r="J25" s="5"/>
      <c r="K25" s="5" t="s">
        <v>35</v>
      </c>
      <c r="L25" s="5"/>
    </row>
    <row r="26" spans="1:12" ht="14.45" x14ac:dyDescent="0.3">
      <c r="A26" s="5"/>
      <c r="B26" s="4" t="s">
        <v>36</v>
      </c>
      <c r="C26" s="28"/>
      <c r="D26" s="5"/>
      <c r="E26" s="29"/>
      <c r="F26" s="166" t="s">
        <v>37</v>
      </c>
      <c r="G26" s="167"/>
      <c r="H26" s="167"/>
      <c r="I26" s="167"/>
      <c r="J26" s="5"/>
      <c r="K26" s="5" t="s">
        <v>38</v>
      </c>
      <c r="L26" s="5"/>
    </row>
    <row r="27" spans="1:12" x14ac:dyDescent="0.25">
      <c r="A27" s="5"/>
      <c r="B27" s="4" t="s">
        <v>39</v>
      </c>
      <c r="C27" s="28"/>
      <c r="D27" s="5"/>
      <c r="E27" s="29"/>
      <c r="F27" s="144" t="s">
        <v>40</v>
      </c>
      <c r="G27" s="144"/>
      <c r="H27" s="144"/>
      <c r="I27" s="144"/>
      <c r="J27" s="5"/>
      <c r="K27" s="5" t="s">
        <v>41</v>
      </c>
      <c r="L27" s="5"/>
    </row>
    <row r="28" spans="1:12" x14ac:dyDescent="0.25">
      <c r="A28" s="5"/>
      <c r="B28" s="4" t="s">
        <v>42</v>
      </c>
      <c r="C28" s="28"/>
      <c r="D28" s="5"/>
      <c r="E28" s="29"/>
      <c r="F28" s="168" t="s">
        <v>118</v>
      </c>
      <c r="G28" s="169"/>
      <c r="H28" s="169"/>
      <c r="I28" s="169"/>
      <c r="J28" s="5"/>
      <c r="K28" s="5" t="s">
        <v>43</v>
      </c>
      <c r="L28" s="5"/>
    </row>
    <row r="29" spans="1:12" x14ac:dyDescent="0.25">
      <c r="A29" s="5"/>
      <c r="B29" s="4" t="s">
        <v>44</v>
      </c>
      <c r="C29" s="28"/>
      <c r="D29" s="5"/>
      <c r="E29" s="29"/>
      <c r="F29" s="170" t="s">
        <v>45</v>
      </c>
      <c r="G29" s="171"/>
      <c r="H29" s="171"/>
      <c r="I29" s="171"/>
      <c r="J29" s="5"/>
      <c r="K29" s="5" t="s">
        <v>46</v>
      </c>
      <c r="L29" s="5"/>
    </row>
    <row r="30" spans="1:12" x14ac:dyDescent="0.25">
      <c r="A30" s="5"/>
      <c r="B30" s="31" t="s">
        <v>47</v>
      </c>
      <c r="C30" s="32">
        <f>SUM(C22:C29)</f>
        <v>0</v>
      </c>
      <c r="D30" s="3"/>
      <c r="E30" s="32">
        <f>SUM(E22:E29)</f>
        <v>0</v>
      </c>
      <c r="F30" s="33"/>
      <c r="G30" s="33"/>
      <c r="H30" s="33"/>
      <c r="I30" s="34"/>
      <c r="J30" s="5"/>
      <c r="K30" s="5"/>
      <c r="L30" s="5"/>
    </row>
    <row r="31" spans="1:12" ht="15.75" thickBot="1" x14ac:dyDescent="0.3">
      <c r="A31" s="5"/>
      <c r="B31" s="4"/>
      <c r="C31" s="35"/>
      <c r="D31" s="5"/>
      <c r="E31" s="35"/>
      <c r="F31" s="33"/>
      <c r="G31" s="33"/>
      <c r="H31" s="33"/>
      <c r="I31" s="34"/>
      <c r="J31" s="5"/>
      <c r="K31" s="5"/>
      <c r="L31" s="5"/>
    </row>
    <row r="32" spans="1:12" ht="15.75" thickBot="1" x14ac:dyDescent="0.3">
      <c r="A32" s="205" t="s">
        <v>48</v>
      </c>
      <c r="B32" s="206"/>
      <c r="C32" s="37">
        <f>(C30/9)</f>
        <v>0</v>
      </c>
      <c r="D32" s="5"/>
      <c r="E32" s="148"/>
      <c r="F32" s="207" t="s">
        <v>119</v>
      </c>
      <c r="G32" s="208"/>
      <c r="H32" s="208"/>
      <c r="I32" s="208"/>
      <c r="J32" s="5"/>
      <c r="K32" s="5" t="s">
        <v>21</v>
      </c>
      <c r="L32" s="5"/>
    </row>
    <row r="33" spans="1:12" x14ac:dyDescent="0.25">
      <c r="A33" s="5"/>
      <c r="B33" s="4" t="s">
        <v>49</v>
      </c>
      <c r="C33" s="28"/>
      <c r="D33" s="5"/>
      <c r="E33" s="35"/>
      <c r="F33" s="175" t="s">
        <v>92</v>
      </c>
      <c r="G33" s="176"/>
      <c r="H33" s="176"/>
      <c r="I33" s="176"/>
      <c r="J33" s="5"/>
      <c r="K33" s="5" t="s">
        <v>50</v>
      </c>
      <c r="L33" s="5"/>
    </row>
    <row r="34" spans="1:12" x14ac:dyDescent="0.25">
      <c r="A34" s="5"/>
      <c r="B34" s="4" t="s">
        <v>47</v>
      </c>
      <c r="C34" s="37">
        <f>(C32+C33)</f>
        <v>0</v>
      </c>
      <c r="D34" s="5"/>
      <c r="E34" s="35"/>
      <c r="F34" s="175" t="s">
        <v>51</v>
      </c>
      <c r="G34" s="171"/>
      <c r="H34" s="171"/>
      <c r="I34" s="171"/>
      <c r="J34" s="5"/>
      <c r="K34" s="5"/>
      <c r="L34" s="5"/>
    </row>
    <row r="35" spans="1:12" ht="7.15" customHeight="1" x14ac:dyDescent="0.25">
      <c r="A35" s="5"/>
      <c r="B35" s="31"/>
      <c r="C35" s="38"/>
      <c r="D35" s="3"/>
      <c r="E35" s="38"/>
      <c r="F35" s="33"/>
      <c r="G35" s="33"/>
      <c r="H35" s="33"/>
      <c r="I35" s="34"/>
      <c r="J35" s="5"/>
      <c r="K35" s="5"/>
      <c r="L35" s="5"/>
    </row>
    <row r="36" spans="1:12" x14ac:dyDescent="0.25">
      <c r="A36" s="5"/>
      <c r="B36" s="39" t="s">
        <v>52</v>
      </c>
      <c r="C36" s="40" t="s">
        <v>23</v>
      </c>
      <c r="D36" s="3"/>
      <c r="E36" s="27" t="s">
        <v>24</v>
      </c>
      <c r="F36" s="33"/>
      <c r="G36" s="33"/>
      <c r="H36" s="33"/>
      <c r="I36" s="34"/>
      <c r="J36" s="5"/>
      <c r="K36" s="5"/>
      <c r="L36" s="5"/>
    </row>
    <row r="37" spans="1:12" ht="14.45" customHeight="1" x14ac:dyDescent="0.25">
      <c r="A37" s="5"/>
      <c r="B37" s="31" t="s">
        <v>53</v>
      </c>
      <c r="C37" s="41"/>
      <c r="D37" s="3"/>
      <c r="E37" s="42">
        <f>(E32*C37)</f>
        <v>0</v>
      </c>
      <c r="F37" s="172" t="s">
        <v>54</v>
      </c>
      <c r="G37" s="173"/>
      <c r="H37" s="173"/>
      <c r="I37" s="173"/>
      <c r="J37" s="5"/>
      <c r="K37" s="5"/>
      <c r="L37" s="5"/>
    </row>
    <row r="38" spans="1:12" x14ac:dyDescent="0.25">
      <c r="A38" s="5"/>
      <c r="B38" s="5"/>
      <c r="C38" s="31"/>
      <c r="D38" s="5"/>
      <c r="E38" s="35"/>
      <c r="F38" s="173"/>
      <c r="G38" s="173"/>
      <c r="H38" s="173"/>
      <c r="I38" s="173"/>
      <c r="J38" s="5"/>
      <c r="K38" s="5"/>
      <c r="L38" s="5"/>
    </row>
    <row r="39" spans="1:12" x14ac:dyDescent="0.25">
      <c r="A39" s="181" t="s">
        <v>55</v>
      </c>
      <c r="B39" s="182"/>
      <c r="C39" s="43">
        <f>(C37*10)</f>
        <v>0</v>
      </c>
      <c r="D39" s="5"/>
      <c r="E39" s="29"/>
      <c r="F39" s="147"/>
      <c r="G39" s="147"/>
      <c r="H39" s="147"/>
      <c r="I39" s="147"/>
      <c r="J39" s="5"/>
      <c r="K39" s="5"/>
      <c r="L39" s="5"/>
    </row>
    <row r="40" spans="1:12" x14ac:dyDescent="0.25">
      <c r="A40" s="183" t="s">
        <v>56</v>
      </c>
      <c r="B40" s="184"/>
      <c r="C40" s="44"/>
      <c r="D40" s="5"/>
      <c r="E40" s="124"/>
      <c r="F40" s="185" t="s">
        <v>57</v>
      </c>
      <c r="G40" s="186"/>
      <c r="H40" s="186"/>
      <c r="I40" s="186"/>
      <c r="J40" s="5"/>
      <c r="K40" s="5"/>
      <c r="L40" s="5"/>
    </row>
    <row r="41" spans="1:12" x14ac:dyDescent="0.25">
      <c r="A41" s="200" t="s">
        <v>58</v>
      </c>
      <c r="B41" s="200"/>
      <c r="C41" s="46">
        <f>(9*C33)</f>
        <v>0</v>
      </c>
      <c r="D41" s="5"/>
      <c r="E41" s="45"/>
      <c r="F41" s="47"/>
      <c r="G41" s="47"/>
      <c r="H41" s="47"/>
      <c r="I41" s="47"/>
      <c r="J41" s="5"/>
      <c r="K41" s="5"/>
      <c r="L41" s="5"/>
    </row>
    <row r="42" spans="1:12" ht="15.75" thickBot="1" x14ac:dyDescent="0.3">
      <c r="A42" s="200" t="s">
        <v>90</v>
      </c>
      <c r="B42" s="201"/>
      <c r="C42" s="73">
        <f>C37</f>
        <v>0</v>
      </c>
      <c r="D42" s="5"/>
      <c r="E42" s="49"/>
      <c r="F42" s="202" t="s">
        <v>60</v>
      </c>
      <c r="G42" s="203"/>
      <c r="H42" s="203"/>
      <c r="I42" s="203"/>
      <c r="J42" s="5"/>
      <c r="K42" s="5"/>
      <c r="L42" s="5"/>
    </row>
    <row r="43" spans="1:12" ht="15.75" thickBot="1" x14ac:dyDescent="0.3">
      <c r="A43" s="5"/>
      <c r="B43" s="50" t="s">
        <v>61</v>
      </c>
      <c r="C43" s="51">
        <f>(C39-C30-C41-C42)</f>
        <v>0</v>
      </c>
      <c r="D43" s="5"/>
      <c r="E43" s="52">
        <f>(E39-E30-E41-E42)</f>
        <v>0</v>
      </c>
      <c r="F43" s="35"/>
      <c r="G43" s="33"/>
      <c r="H43" s="33"/>
      <c r="I43" s="34"/>
      <c r="J43" s="5"/>
      <c r="K43" s="5"/>
      <c r="L43" s="53"/>
    </row>
    <row r="44" spans="1:12" x14ac:dyDescent="0.25">
      <c r="A44" s="204" t="s">
        <v>62</v>
      </c>
      <c r="B44" s="204"/>
      <c r="C44" s="204"/>
      <c r="D44" s="204"/>
      <c r="E44" s="204"/>
      <c r="F44" s="204"/>
      <c r="G44" s="204"/>
      <c r="H44" s="204"/>
      <c r="I44" s="204"/>
    </row>
    <row r="45" spans="1:12" ht="10.15" customHeight="1" x14ac:dyDescent="0.25">
      <c r="A45" s="54"/>
      <c r="B45" s="54"/>
      <c r="C45" s="54"/>
      <c r="D45" s="54"/>
      <c r="E45" s="54"/>
      <c r="F45" s="54"/>
      <c r="G45" s="54"/>
      <c r="H45" s="54"/>
      <c r="I45" s="54"/>
    </row>
    <row r="46" spans="1:12" ht="19.5" x14ac:dyDescent="0.35">
      <c r="A46" s="15" t="s">
        <v>63</v>
      </c>
      <c r="B46" s="187"/>
      <c r="C46" s="187"/>
      <c r="D46" s="188" t="s">
        <v>64</v>
      </c>
      <c r="E46" s="176"/>
      <c r="F46" s="176"/>
      <c r="G46" s="176"/>
      <c r="H46" s="176"/>
      <c r="I46" s="176"/>
    </row>
    <row r="47" spans="1:12" ht="4.9000000000000004" customHeight="1" thickBot="1" x14ac:dyDescent="0.3">
      <c r="B47" s="1"/>
      <c r="C47" s="1"/>
      <c r="D47" s="1"/>
      <c r="I47" s="1"/>
    </row>
    <row r="48" spans="1:12" ht="4.9000000000000004" customHeight="1" thickBot="1" x14ac:dyDescent="0.3">
      <c r="A48" s="55"/>
      <c r="B48" s="56"/>
      <c r="C48" s="56"/>
      <c r="D48" s="56"/>
      <c r="E48" s="56"/>
      <c r="F48" s="56"/>
      <c r="G48" s="56"/>
      <c r="H48" s="56"/>
      <c r="I48" s="57"/>
    </row>
    <row r="49" spans="1:12" ht="4.9000000000000004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</row>
    <row r="50" spans="1:12" x14ac:dyDescent="0.25">
      <c r="A50" s="178" t="s">
        <v>65</v>
      </c>
      <c r="B50" s="179"/>
      <c r="C50" s="177"/>
      <c r="D50" s="180"/>
      <c r="E50" s="146" t="s">
        <v>66</v>
      </c>
      <c r="F50" s="177"/>
      <c r="G50" s="177"/>
      <c r="I50" s="1"/>
    </row>
    <row r="51" spans="1:12" x14ac:dyDescent="0.25">
      <c r="A51" s="59" t="s">
        <v>67</v>
      </c>
      <c r="B51" s="177"/>
      <c r="C51" s="177"/>
      <c r="D51" s="177"/>
      <c r="E51" s="177"/>
      <c r="F51" s="177"/>
      <c r="G51" s="177"/>
      <c r="H51" s="177"/>
      <c r="I51" s="177"/>
    </row>
    <row r="54" spans="1:12" ht="21" x14ac:dyDescent="0.35">
      <c r="A54" s="60"/>
      <c r="B54" s="61"/>
      <c r="C54" s="191" t="s">
        <v>0</v>
      </c>
      <c r="D54" s="192"/>
      <c r="E54" s="192"/>
      <c r="F54" s="192"/>
      <c r="G54" s="192"/>
      <c r="H54" s="193"/>
      <c r="I54" s="194"/>
      <c r="J54" s="62"/>
      <c r="K54" s="62"/>
      <c r="L54" s="62"/>
    </row>
    <row r="55" spans="1:12" ht="17.25" x14ac:dyDescent="0.3">
      <c r="C55" s="195" t="s">
        <v>68</v>
      </c>
      <c r="D55" s="196"/>
      <c r="E55" s="196"/>
      <c r="F55" s="196"/>
      <c r="G55" s="196"/>
      <c r="H55" s="196"/>
    </row>
    <row r="56" spans="1:12" x14ac:dyDescent="0.25">
      <c r="E56" s="8"/>
      <c r="F56" s="63"/>
      <c r="G56" s="63"/>
      <c r="H56" s="63"/>
      <c r="I56" s="9"/>
    </row>
    <row r="57" spans="1:12" x14ac:dyDescent="0.25">
      <c r="E57" s="101"/>
      <c r="F57" s="63"/>
      <c r="G57" s="63"/>
      <c r="H57" s="63"/>
      <c r="I57" s="9"/>
    </row>
    <row r="58" spans="1:12" ht="18.75" x14ac:dyDescent="0.25">
      <c r="A58" s="197" t="s">
        <v>94</v>
      </c>
      <c r="B58" s="198"/>
      <c r="C58" s="198"/>
      <c r="D58" s="198"/>
      <c r="E58" s="198"/>
      <c r="F58" s="198"/>
      <c r="G58" s="198"/>
      <c r="H58" s="198"/>
      <c r="I58" s="198"/>
    </row>
    <row r="60" spans="1:12" x14ac:dyDescent="0.25">
      <c r="A60" s="151" t="s">
        <v>69</v>
      </c>
      <c r="B60" s="152"/>
      <c r="C60" s="153" t="s">
        <v>96</v>
      </c>
      <c r="D60" s="154"/>
      <c r="E60" s="155"/>
    </row>
    <row r="61" spans="1:12" x14ac:dyDescent="0.25">
      <c r="A61" s="155"/>
      <c r="B61" s="152"/>
      <c r="C61" s="156" t="s">
        <v>70</v>
      </c>
      <c r="D61" s="154"/>
      <c r="E61" s="155"/>
    </row>
    <row r="62" spans="1:12" x14ac:dyDescent="0.25">
      <c r="A62" s="157" t="s">
        <v>71</v>
      </c>
      <c r="B62" s="152" t="s">
        <v>72</v>
      </c>
      <c r="C62" s="158" t="s">
        <v>73</v>
      </c>
      <c r="D62" s="159">
        <v>10</v>
      </c>
      <c r="E62" s="160">
        <f>(10*22.5)</f>
        <v>225</v>
      </c>
      <c r="G62" s="199" t="s">
        <v>74</v>
      </c>
      <c r="H62" s="199"/>
      <c r="I62" s="199"/>
    </row>
    <row r="63" spans="1:12" x14ac:dyDescent="0.25">
      <c r="A63" s="157"/>
      <c r="B63" s="152" t="s">
        <v>75</v>
      </c>
      <c r="C63" s="158" t="s">
        <v>76</v>
      </c>
      <c r="D63" s="159">
        <v>2</v>
      </c>
      <c r="E63" s="160">
        <f>(C63*D63)</f>
        <v>25</v>
      </c>
      <c r="G63" s="199"/>
      <c r="H63" s="199"/>
      <c r="I63" s="199"/>
    </row>
    <row r="64" spans="1:12" x14ac:dyDescent="0.25">
      <c r="A64" s="157" t="s">
        <v>77</v>
      </c>
      <c r="B64" s="152" t="s">
        <v>72</v>
      </c>
      <c r="C64" s="158" t="s">
        <v>78</v>
      </c>
      <c r="D64" s="159">
        <v>4</v>
      </c>
      <c r="E64" s="160">
        <f>(4*32.5)</f>
        <v>130</v>
      </c>
      <c r="G64" s="199"/>
      <c r="H64" s="199"/>
      <c r="I64" s="199"/>
    </row>
    <row r="65" spans="1:12" x14ac:dyDescent="0.25">
      <c r="A65" s="161" t="s">
        <v>79</v>
      </c>
      <c r="B65" s="152" t="s">
        <v>80</v>
      </c>
      <c r="C65" s="158" t="s">
        <v>81</v>
      </c>
      <c r="D65" s="159">
        <v>2</v>
      </c>
      <c r="E65" s="160">
        <f>(C65*D65)</f>
        <v>60</v>
      </c>
      <c r="G65" s="199"/>
      <c r="H65" s="199"/>
      <c r="I65" s="199"/>
    </row>
    <row r="66" spans="1:12" x14ac:dyDescent="0.25">
      <c r="A66" s="155"/>
      <c r="B66" s="152" t="s">
        <v>82</v>
      </c>
      <c r="C66" s="158" t="s">
        <v>83</v>
      </c>
      <c r="D66" s="159">
        <v>1</v>
      </c>
      <c r="E66" s="160">
        <v>6</v>
      </c>
      <c r="G66" s="199"/>
      <c r="H66" s="199"/>
      <c r="I66" s="199"/>
    </row>
    <row r="67" spans="1:12" x14ac:dyDescent="0.25">
      <c r="A67" s="155"/>
      <c r="B67" s="152" t="s">
        <v>84</v>
      </c>
      <c r="C67" s="158">
        <v>25</v>
      </c>
      <c r="D67" s="159">
        <v>2</v>
      </c>
      <c r="E67" s="160">
        <f>(C67*D67)</f>
        <v>50</v>
      </c>
      <c r="G67" s="199"/>
      <c r="H67" s="199"/>
      <c r="I67" s="199"/>
    </row>
    <row r="68" spans="1:12" x14ac:dyDescent="0.25">
      <c r="A68" s="155"/>
      <c r="B68" s="162" t="s">
        <v>47</v>
      </c>
      <c r="C68" s="163"/>
      <c r="D68" s="164"/>
      <c r="E68" s="165">
        <f>SUM(E62:E67)</f>
        <v>496</v>
      </c>
      <c r="G68" s="199"/>
      <c r="H68" s="199"/>
      <c r="I68" s="199"/>
    </row>
    <row r="69" spans="1:12" x14ac:dyDescent="0.25">
      <c r="A69" s="118"/>
      <c r="B69" s="119"/>
      <c r="C69" s="120"/>
      <c r="D69" s="121"/>
      <c r="E69" s="122"/>
    </row>
    <row r="70" spans="1:12" ht="17.25" x14ac:dyDescent="0.3">
      <c r="B70" s="195" t="s">
        <v>85</v>
      </c>
      <c r="C70" s="176"/>
      <c r="D70" s="176"/>
      <c r="E70" s="176"/>
      <c r="F70" s="176"/>
      <c r="G70" s="64"/>
      <c r="H70" s="64"/>
    </row>
    <row r="71" spans="1:12" x14ac:dyDescent="0.25">
      <c r="B71" s="128" t="s">
        <v>86</v>
      </c>
      <c r="C71" s="128" t="s">
        <v>87</v>
      </c>
      <c r="D71" s="128" t="s">
        <v>47</v>
      </c>
      <c r="E71" s="129" t="s">
        <v>88</v>
      </c>
    </row>
    <row r="72" spans="1:12" x14ac:dyDescent="0.25">
      <c r="B72" s="130">
        <v>125</v>
      </c>
      <c r="C72" s="90">
        <f t="shared" ref="C72:C81" si="0">(B72*0.05)+0.35</f>
        <v>6.6</v>
      </c>
      <c r="D72" s="90">
        <f t="shared" ref="D72:D81" si="1">(B72+C72)</f>
        <v>131.6</v>
      </c>
      <c r="E72" s="90">
        <v>130</v>
      </c>
      <c r="F72" s="126"/>
      <c r="G72" s="126"/>
      <c r="H72" s="126"/>
      <c r="I72" s="65"/>
      <c r="J72" s="66"/>
      <c r="K72" s="66"/>
      <c r="L72" s="66"/>
    </row>
    <row r="73" spans="1:12" ht="14.45" customHeight="1" x14ac:dyDescent="0.25">
      <c r="B73" s="130">
        <v>130</v>
      </c>
      <c r="C73" s="90">
        <f t="shared" si="0"/>
        <v>6.85</v>
      </c>
      <c r="D73" s="90">
        <f t="shared" si="1"/>
        <v>136.85</v>
      </c>
      <c r="E73" s="90">
        <v>140</v>
      </c>
      <c r="F73" s="138"/>
      <c r="G73" s="174" t="s">
        <v>95</v>
      </c>
      <c r="H73" s="174"/>
      <c r="I73" s="174"/>
      <c r="J73" s="66"/>
      <c r="K73" s="66"/>
      <c r="L73" s="66"/>
    </row>
    <row r="74" spans="1:12" x14ac:dyDescent="0.25">
      <c r="B74" s="130">
        <v>135</v>
      </c>
      <c r="C74" s="90">
        <f t="shared" si="0"/>
        <v>7.1</v>
      </c>
      <c r="D74" s="90">
        <f t="shared" si="1"/>
        <v>142.1</v>
      </c>
      <c r="E74" s="90">
        <v>145</v>
      </c>
      <c r="F74" s="139"/>
      <c r="G74" s="174"/>
      <c r="H74" s="174"/>
      <c r="I74" s="174"/>
      <c r="J74" s="66"/>
      <c r="K74" s="66"/>
      <c r="L74" s="66"/>
    </row>
    <row r="75" spans="1:12" x14ac:dyDescent="0.25">
      <c r="B75" s="130">
        <v>140</v>
      </c>
      <c r="C75" s="90">
        <f t="shared" si="0"/>
        <v>7.35</v>
      </c>
      <c r="D75" s="90">
        <f t="shared" si="1"/>
        <v>147.35</v>
      </c>
      <c r="E75" s="90">
        <v>150</v>
      </c>
      <c r="F75" s="139"/>
      <c r="G75" s="174"/>
      <c r="H75" s="174"/>
      <c r="I75" s="174"/>
      <c r="J75" s="66"/>
      <c r="K75" s="66"/>
      <c r="L75" s="66"/>
    </row>
    <row r="76" spans="1:12" x14ac:dyDescent="0.25">
      <c r="B76" s="130">
        <v>145</v>
      </c>
      <c r="C76" s="90">
        <f t="shared" si="0"/>
        <v>7.6</v>
      </c>
      <c r="D76" s="90">
        <f t="shared" si="1"/>
        <v>152.6</v>
      </c>
      <c r="E76" s="90">
        <v>155</v>
      </c>
      <c r="F76" s="139"/>
      <c r="G76" s="174"/>
      <c r="H76" s="174"/>
      <c r="I76" s="174"/>
      <c r="J76" s="66"/>
      <c r="K76" s="66"/>
      <c r="L76" s="66"/>
    </row>
    <row r="77" spans="1:12" x14ac:dyDescent="0.25">
      <c r="B77" s="130">
        <v>150</v>
      </c>
      <c r="C77" s="90">
        <f t="shared" si="0"/>
        <v>7.85</v>
      </c>
      <c r="D77" s="90">
        <f t="shared" si="1"/>
        <v>157.85</v>
      </c>
      <c r="E77" s="90">
        <v>160</v>
      </c>
      <c r="F77" s="126"/>
      <c r="G77" s="126"/>
      <c r="H77" s="126"/>
      <c r="I77" s="140"/>
      <c r="J77" s="66"/>
      <c r="K77" s="66"/>
      <c r="L77" s="66"/>
    </row>
    <row r="78" spans="1:12" x14ac:dyDescent="0.25">
      <c r="B78" s="130">
        <v>155</v>
      </c>
      <c r="C78" s="90">
        <f t="shared" si="0"/>
        <v>8.1</v>
      </c>
      <c r="D78" s="90">
        <f t="shared" si="1"/>
        <v>163.1</v>
      </c>
      <c r="E78" s="90">
        <v>165</v>
      </c>
      <c r="F78" s="126"/>
      <c r="G78" s="126"/>
      <c r="H78" s="126"/>
      <c r="I78" s="140"/>
      <c r="J78" s="66"/>
      <c r="K78" s="66"/>
      <c r="L78" s="66"/>
    </row>
    <row r="79" spans="1:12" x14ac:dyDescent="0.25">
      <c r="B79" s="130">
        <v>160</v>
      </c>
      <c r="C79" s="90">
        <f t="shared" si="0"/>
        <v>8.35</v>
      </c>
      <c r="D79" s="90">
        <f t="shared" si="1"/>
        <v>168.35</v>
      </c>
      <c r="E79" s="90">
        <v>170</v>
      </c>
      <c r="F79" s="126"/>
      <c r="G79" s="126"/>
      <c r="H79" s="126"/>
      <c r="I79" s="140"/>
      <c r="J79" s="66"/>
      <c r="K79" s="66"/>
      <c r="L79" s="66"/>
    </row>
    <row r="80" spans="1:12" x14ac:dyDescent="0.25">
      <c r="B80" s="130">
        <v>165</v>
      </c>
      <c r="C80" s="90">
        <f t="shared" si="0"/>
        <v>8.6</v>
      </c>
      <c r="D80" s="90">
        <f t="shared" si="1"/>
        <v>173.6</v>
      </c>
      <c r="E80" s="90">
        <v>175</v>
      </c>
      <c r="F80" s="141"/>
      <c r="G80" s="141"/>
      <c r="H80" s="141"/>
      <c r="I80" s="140"/>
      <c r="J80" s="66"/>
      <c r="K80" s="66"/>
      <c r="L80" s="66"/>
    </row>
    <row r="81" spans="2:12" x14ac:dyDescent="0.25">
      <c r="B81" s="130">
        <v>170</v>
      </c>
      <c r="C81" s="90">
        <f t="shared" si="0"/>
        <v>8.85</v>
      </c>
      <c r="D81" s="90">
        <f t="shared" si="1"/>
        <v>178.85</v>
      </c>
      <c r="E81" s="90">
        <v>180</v>
      </c>
      <c r="F81" s="141"/>
      <c r="G81" s="141"/>
      <c r="H81" s="141"/>
      <c r="I81" s="140"/>
      <c r="J81" s="66"/>
      <c r="K81" s="66"/>
      <c r="L81" s="66"/>
    </row>
    <row r="82" spans="2:12" x14ac:dyDescent="0.25">
      <c r="B82" s="90">
        <v>175</v>
      </c>
      <c r="C82" s="90">
        <f>(B82*0.045)+0.35</f>
        <v>8.2249999999999996</v>
      </c>
      <c r="D82" s="90">
        <f>(B82+C82)</f>
        <v>183.22499999999999</v>
      </c>
      <c r="E82" s="90">
        <v>185</v>
      </c>
      <c r="F82" s="125"/>
      <c r="G82" s="125"/>
      <c r="H82" s="125"/>
      <c r="I82" s="135"/>
    </row>
    <row r="83" spans="2:12" x14ac:dyDescent="0.25">
      <c r="B83" s="90">
        <v>180</v>
      </c>
      <c r="C83" s="90">
        <f t="shared" ref="C83:C97" si="2">(B83*0.045)+0.35</f>
        <v>8.4499999999999993</v>
      </c>
      <c r="D83" s="90">
        <f t="shared" ref="D83:D97" si="3">(B83+C83)</f>
        <v>188.45</v>
      </c>
      <c r="E83" s="90">
        <v>190</v>
      </c>
      <c r="F83" s="125"/>
      <c r="G83" s="125"/>
      <c r="H83" s="125"/>
      <c r="I83" s="135"/>
    </row>
    <row r="84" spans="2:12" x14ac:dyDescent="0.25">
      <c r="B84" s="90">
        <v>185</v>
      </c>
      <c r="C84" s="90">
        <f t="shared" si="2"/>
        <v>8.6749999999999989</v>
      </c>
      <c r="D84" s="90">
        <f t="shared" si="3"/>
        <v>193.67500000000001</v>
      </c>
      <c r="E84" s="90">
        <v>195</v>
      </c>
      <c r="F84" s="125"/>
      <c r="G84" s="125"/>
      <c r="H84" s="125"/>
      <c r="I84" s="135"/>
    </row>
    <row r="85" spans="2:12" x14ac:dyDescent="0.25">
      <c r="B85" s="90">
        <v>190</v>
      </c>
      <c r="C85" s="90">
        <f t="shared" si="2"/>
        <v>8.8999999999999986</v>
      </c>
      <c r="D85" s="90">
        <f t="shared" si="3"/>
        <v>198.9</v>
      </c>
      <c r="E85" s="90">
        <v>200</v>
      </c>
      <c r="F85" s="125"/>
      <c r="G85" s="125"/>
      <c r="H85" s="125"/>
      <c r="I85" s="135"/>
    </row>
    <row r="86" spans="2:12" x14ac:dyDescent="0.25">
      <c r="B86" s="90">
        <v>195</v>
      </c>
      <c r="C86" s="90">
        <f t="shared" si="2"/>
        <v>9.125</v>
      </c>
      <c r="D86" s="90">
        <f t="shared" si="3"/>
        <v>204.125</v>
      </c>
      <c r="E86" s="90">
        <v>205</v>
      </c>
      <c r="F86" s="125"/>
      <c r="G86" s="125"/>
      <c r="H86" s="125"/>
      <c r="I86" s="135"/>
    </row>
    <row r="87" spans="2:12" x14ac:dyDescent="0.25">
      <c r="B87" s="90">
        <v>200</v>
      </c>
      <c r="C87" s="90">
        <f t="shared" si="2"/>
        <v>9.35</v>
      </c>
      <c r="D87" s="90">
        <f t="shared" si="3"/>
        <v>209.35</v>
      </c>
      <c r="E87" s="90">
        <v>210</v>
      </c>
      <c r="F87" s="125"/>
      <c r="G87" s="125"/>
      <c r="H87" s="125"/>
      <c r="I87" s="135"/>
    </row>
    <row r="88" spans="2:12" x14ac:dyDescent="0.25">
      <c r="B88" s="90">
        <v>205</v>
      </c>
      <c r="C88" s="90">
        <f t="shared" si="2"/>
        <v>9.5749999999999993</v>
      </c>
      <c r="D88" s="90">
        <f t="shared" si="3"/>
        <v>214.57499999999999</v>
      </c>
      <c r="E88" s="90">
        <v>215</v>
      </c>
      <c r="F88" s="125"/>
      <c r="G88" s="125"/>
      <c r="H88" s="125"/>
      <c r="I88" s="135"/>
    </row>
    <row r="89" spans="2:12" x14ac:dyDescent="0.25">
      <c r="B89" s="90">
        <v>210</v>
      </c>
      <c r="C89" s="90">
        <f t="shared" si="2"/>
        <v>9.7999999999999989</v>
      </c>
      <c r="D89" s="90">
        <f t="shared" si="3"/>
        <v>219.8</v>
      </c>
      <c r="E89" s="90">
        <v>220</v>
      </c>
      <c r="F89" s="125"/>
      <c r="G89" s="125"/>
      <c r="H89" s="125"/>
      <c r="I89" s="135"/>
    </row>
    <row r="90" spans="2:12" x14ac:dyDescent="0.25">
      <c r="B90" s="90">
        <v>215</v>
      </c>
      <c r="C90" s="90">
        <f t="shared" si="2"/>
        <v>10.024999999999999</v>
      </c>
      <c r="D90" s="90">
        <f t="shared" si="3"/>
        <v>225.02500000000001</v>
      </c>
      <c r="E90" s="90">
        <v>225</v>
      </c>
      <c r="F90" s="125"/>
      <c r="G90" s="125"/>
      <c r="H90" s="125"/>
      <c r="I90" s="135"/>
    </row>
    <row r="91" spans="2:12" x14ac:dyDescent="0.25">
      <c r="B91" s="90">
        <v>220</v>
      </c>
      <c r="C91" s="90">
        <f t="shared" si="2"/>
        <v>10.25</v>
      </c>
      <c r="D91" s="90">
        <f t="shared" si="3"/>
        <v>230.25</v>
      </c>
      <c r="E91" s="90">
        <v>230</v>
      </c>
      <c r="F91" s="125"/>
      <c r="G91" s="125"/>
      <c r="H91" s="125"/>
      <c r="I91" s="135"/>
    </row>
    <row r="92" spans="2:12" x14ac:dyDescent="0.25">
      <c r="B92" s="90">
        <v>225</v>
      </c>
      <c r="C92" s="90">
        <f t="shared" si="2"/>
        <v>10.475</v>
      </c>
      <c r="D92" s="90">
        <f t="shared" si="3"/>
        <v>235.47499999999999</v>
      </c>
      <c r="E92" s="90">
        <v>235</v>
      </c>
      <c r="F92" s="125"/>
      <c r="G92" s="189" t="s">
        <v>89</v>
      </c>
      <c r="H92" s="190"/>
      <c r="I92" s="190"/>
    </row>
    <row r="93" spans="2:12" ht="14.45" customHeight="1" x14ac:dyDescent="0.25">
      <c r="B93" s="90">
        <v>230</v>
      </c>
      <c r="C93" s="90">
        <f t="shared" si="2"/>
        <v>10.7</v>
      </c>
      <c r="D93" s="90">
        <f t="shared" si="3"/>
        <v>240.7</v>
      </c>
      <c r="E93" s="90">
        <v>240</v>
      </c>
      <c r="F93" s="142"/>
      <c r="G93" s="190"/>
      <c r="H93" s="190"/>
      <c r="I93" s="190"/>
    </row>
    <row r="94" spans="2:12" x14ac:dyDescent="0.25">
      <c r="B94" s="90">
        <v>235</v>
      </c>
      <c r="C94" s="90">
        <f t="shared" si="2"/>
        <v>10.924999999999999</v>
      </c>
      <c r="D94" s="90">
        <f t="shared" si="3"/>
        <v>245.92500000000001</v>
      </c>
      <c r="E94" s="90">
        <v>245</v>
      </c>
      <c r="F94" s="139"/>
      <c r="G94" s="190"/>
      <c r="H94" s="190"/>
      <c r="I94" s="190"/>
    </row>
    <row r="95" spans="2:12" x14ac:dyDescent="0.25">
      <c r="B95" s="90">
        <v>240</v>
      </c>
      <c r="C95" s="90">
        <f t="shared" si="2"/>
        <v>11.149999999999999</v>
      </c>
      <c r="D95" s="90">
        <f t="shared" si="3"/>
        <v>251.15</v>
      </c>
      <c r="E95" s="90">
        <v>250</v>
      </c>
      <c r="F95" s="139"/>
      <c r="G95" s="190"/>
      <c r="H95" s="190"/>
      <c r="I95" s="190"/>
    </row>
    <row r="96" spans="2:12" x14ac:dyDescent="0.25">
      <c r="B96" s="90">
        <v>245</v>
      </c>
      <c r="C96" s="90">
        <f t="shared" si="2"/>
        <v>11.375</v>
      </c>
      <c r="D96" s="90">
        <f t="shared" si="3"/>
        <v>256.375</v>
      </c>
      <c r="E96" s="90">
        <v>255</v>
      </c>
      <c r="F96" s="139"/>
      <c r="G96" s="134"/>
      <c r="H96" s="134"/>
      <c r="I96" s="134"/>
    </row>
    <row r="97" spans="2:8" x14ac:dyDescent="0.25">
      <c r="B97" s="90">
        <v>250</v>
      </c>
      <c r="C97" s="90">
        <f t="shared" si="2"/>
        <v>11.6</v>
      </c>
      <c r="D97" s="90">
        <f t="shared" si="3"/>
        <v>261.60000000000002</v>
      </c>
      <c r="E97" s="90">
        <v>260</v>
      </c>
      <c r="F97" s="127"/>
      <c r="G97" s="127"/>
      <c r="H97" s="127"/>
    </row>
  </sheetData>
  <protectedRanges>
    <protectedRange algorithmName="SHA-512" hashValue="VpBESGPcEA/23rnW2gRiPnFfcvfR+u38M3rypWJBSqgbqbTIGReTf7LL23FSNbKOKFzbP3CIjzEhPISsZRFLjQ==" saltValue="fD2uTO6I6AU9UwGxSxku0g==" spinCount="100000" sqref="E37 C37" name="entry fee"/>
    <protectedRange algorithmName="SHA-512" hashValue="KZsQ5DP9nlg1dZ8Jv74x1QuiFI+BO7mhVicy13UzWBJirU5xJMwEY8LWLkApNVDB19HNMxy0Wb7HRFcFwcu/kg==" saltValue="lnmVq7l0UE7iITrdx2+nJA==" spinCount="100000" sqref="E22:E29 C22:C29" name="budget"/>
    <protectedRange algorithmName="SHA-512" hashValue="B3Y5i18eVFLCNQ1kzu90k/fWUZq6XJPYJvwFnu4b2kL+XBn0K8F2qPXWr56DhVxqYUDW+kIGpIJfDEUhJiAnmA==" saltValue="hBJXJXf0cUxNOUN50QOBTg==" spinCount="100000" sqref="G17:H17" name="phone2"/>
    <protectedRange algorithmName="SHA-512" hashValue="hf0FhcnINFjpGnL+9qgcJN5PDipH34r7I/aELc8rrE/xVnWI+3ZL1ib8zMSkTCBfhp1UJdghmd11VkHSMQLJ0w==" saltValue="KGzUW6lSFia77cscFCU8BQ==" spinCount="100000" sqref="C12:E13" name="facility name"/>
    <protectedRange algorithmName="SHA-512" hashValue="z//IuYJfw07Bm6xhJY3epsfM0zZ8XrGdMTCTUgJT9QgKIs993VkUvNEWVDETQ10WoNc41tO6VA3Yb7+MlLIPHQ==" saltValue="k6s2nJhfaZIBZ2j7pD84MQ==" spinCount="100000" sqref="C11" name="courts"/>
    <protectedRange algorithmName="SHA-512" hashValue="ytqKUPk3Ppz5xa8m9ZWSLXugesP6Ad3aS0LIrLXlBnrDI+axEXSjfZP7VMha2vWKVAFwnSM8rjic7LKSDi7iQg==" saltValue="wREkMKoPXi5TOKSwxDLqIQ==" spinCount="100000" sqref="G4:H4 I5 G56:I58" name="today date"/>
    <protectedRange algorithmName="SHA-512" hashValue="stL7nRQBzpHzj+wrXGOIvql+y3wzFXsQ0QReFXsXwFFTLh59naNyvBsnPDuYImJ1IfYUlBD47o27SNzwxRElNg==" saltValue="5hw1bMjvv/ZnvuXlMrEitQ==" spinCount="100000" sqref="C6:E6" name="date"/>
    <protectedRange algorithmName="SHA-512" hashValue="ARZYvAqAHms+2os03ooZXyf2nsUqUrjzaZTXHnI0zsG5F0J900d60HT5ZidCF0+Undrjo4sTPPqkZcxj2j81yA==" saltValue="8vGMM2f0KBVuZ1flOJfqng==" spinCount="100000" sqref="G11" name="teams"/>
    <protectedRange algorithmName="SHA-512" hashValue="58/wLBqjw+8706hS1zi7MRi0Yl4uUx0TJDluPT6owShFmBYlDh2lQnOYN7KzZO0V2L63E2EHxbOGk3IA8U8UUA==" saltValue="o9hz8H/BJLH7yc945JNBfw==" spinCount="100000" sqref="C15:G15" name="host name"/>
    <protectedRange algorithmName="SHA-512" hashValue="TVJdJ+ziFFZ467LETbYjmzCpuuWmCMCpyLBn5HLjLRGxTVEpudF36FfR1Y4hpOUGCFcwTvWLEZAwLuFqqBxE9g==" saltValue="fmsvOt54kjt09k+bvLxa6g==" spinCount="100000" sqref="D17:E17" name="phone1"/>
    <protectedRange algorithmName="SHA-512" hashValue="0UcJFewAukqVuF3TQRnq3ClgxcQzKWJ82XA4V6tJI15CCRLGTieIBLYHtCvQWAZ4Wv6XPLAYI/OKu1rnUhgcRA==" saltValue="SNXrlRwesaetv/qGMSqscw==" spinCount="100000" sqref="D18:H20" name="email"/>
    <protectedRange algorithmName="SHA-512" hashValue="aIegqkonxO7UrLutXHTviJEyaaNIlVnIE8vbcbrPhKSX+Vu38wHz6ZyYLX4f7t4LUR9qaTnxQZ6M9aqI3YNHcA==" saltValue="gGNlS1NHSwpvIE4oT5x0Cg==" spinCount="100000" sqref="E33 C33" name="paypal"/>
    <protectedRange algorithmName="SHA-512" hashValue="AiOX3xLFmzQyDAFkakNtsmyjlB/pBZCeQ1Jsi59rWIGwuE/QJ0CTaXuYuxLFfRSQg/2JuTuATJrQ6FVoEVMl1Q==" saltValue="6ECbkx7mOfv+XWxWXsHJ4w==" spinCount="100000" sqref="E43:F43" name="entry fee_1"/>
    <protectedRange algorithmName="SHA-512" hashValue="K1TSNGC86PKB/sOYEwp36Kgn6QXF/zqn3Thxl1+SkciMCxGs9UiksJQqDYHiw3Gntm0WZm1Dv5420fQrzB03fQ==" saltValue="9gKY+ucKeiaIC6/EsXfvFg==" spinCount="100000" sqref="C7:E7" name="date_2"/>
  </protectedRanges>
  <mergeCells count="56">
    <mergeCell ref="A13:B13"/>
    <mergeCell ref="C13:I13"/>
    <mergeCell ref="C1:I1"/>
    <mergeCell ref="F4:H4"/>
    <mergeCell ref="A6:B6"/>
    <mergeCell ref="C6:E6"/>
    <mergeCell ref="F7:I7"/>
    <mergeCell ref="A10:B10"/>
    <mergeCell ref="A12:B12"/>
    <mergeCell ref="C12:I12"/>
    <mergeCell ref="D10:E10"/>
    <mergeCell ref="A5:B5"/>
    <mergeCell ref="C5:E5"/>
    <mergeCell ref="D18:H18"/>
    <mergeCell ref="A19:B19"/>
    <mergeCell ref="C19:I19"/>
    <mergeCell ref="F25:I25"/>
    <mergeCell ref="F22:H22"/>
    <mergeCell ref="F23:H23"/>
    <mergeCell ref="F24:H24"/>
    <mergeCell ref="A15:B15"/>
    <mergeCell ref="C15:E15"/>
    <mergeCell ref="F15:G15"/>
    <mergeCell ref="H15:I15"/>
    <mergeCell ref="A17:B17"/>
    <mergeCell ref="D17:E17"/>
    <mergeCell ref="G17:H17"/>
    <mergeCell ref="A39:B39"/>
    <mergeCell ref="A40:B40"/>
    <mergeCell ref="F40:I40"/>
    <mergeCell ref="F42:I42"/>
    <mergeCell ref="A32:B32"/>
    <mergeCell ref="F32:I32"/>
    <mergeCell ref="G92:I95"/>
    <mergeCell ref="A58:I58"/>
    <mergeCell ref="F33:I33"/>
    <mergeCell ref="C2:I2"/>
    <mergeCell ref="C55:H55"/>
    <mergeCell ref="G62:I68"/>
    <mergeCell ref="B70:F70"/>
    <mergeCell ref="A50:B50"/>
    <mergeCell ref="C50:D50"/>
    <mergeCell ref="F50:G50"/>
    <mergeCell ref="B51:I51"/>
    <mergeCell ref="C54:I54"/>
    <mergeCell ref="A41:B41"/>
    <mergeCell ref="A42:B42"/>
    <mergeCell ref="A44:I44"/>
    <mergeCell ref="B46:C46"/>
    <mergeCell ref="F26:I26"/>
    <mergeCell ref="F28:I28"/>
    <mergeCell ref="F29:I29"/>
    <mergeCell ref="F37:I38"/>
    <mergeCell ref="G73:I76"/>
    <mergeCell ref="D46:I46"/>
    <mergeCell ref="F34:I34"/>
  </mergeCells>
  <dataValidations count="2">
    <dataValidation type="list" showErrorMessage="1" sqref="G11">
      <formula1>$K$7:$K$14</formula1>
    </dataValidation>
    <dataValidation type="list" showErrorMessage="1" sqref="C11">
      <formula1>$K$1:$K$5</formula1>
    </dataValidation>
  </dataValidations>
  <pageMargins left="0.25" right="0.25" top="0.5" bottom="0.3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Lookups!$A$2:$A$4</xm:f>
          </x14:formula1>
          <xm:sqref>B8</xm:sqref>
        </x14:dataValidation>
        <x14:dataValidation type="list" allowBlank="1" showInputMessage="1" showErrorMessage="1">
          <x14:formula1>
            <xm:f>Lookups!$A$7:$A$14</xm:f>
          </x14:formula1>
          <xm:sqref>E8</xm:sqref>
        </x14:dataValidation>
        <x14:dataValidation type="list" allowBlank="1" showInputMessage="1" showErrorMessage="1">
          <x14:formula1>
            <xm:f>Lookups!$A$23:$A$24</xm:f>
          </x14:formula1>
          <xm:sqref>C10</xm:sqref>
        </x14:dataValidation>
        <x14:dataValidation type="list" allowBlank="1" showInputMessage="1" showErrorMessage="1">
          <x14:formula1>
            <xm:f>Lookups!$A$30:$A$34</xm:f>
          </x14:formula1>
          <xm:sqref>F10</xm:sqref>
        </x14:dataValidation>
        <x14:dataValidation type="list" allowBlank="1" showInputMessage="1" showErrorMessage="1">
          <x14:formula1>
            <xm:f>Lookups!$A$17:$A$19</xm:f>
          </x14:formula1>
          <xm:sqref>I10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98"/>
  <sheetViews>
    <sheetView workbookViewId="0">
      <selection activeCell="C39" sqref="C39"/>
    </sheetView>
  </sheetViews>
  <sheetFormatPr defaultRowHeight="15" x14ac:dyDescent="0.25"/>
  <cols>
    <col min="1" max="1" width="8.85546875" style="1"/>
    <col min="2" max="3" width="12.7109375" style="2" customWidth="1"/>
    <col min="4" max="4" width="9" style="7" bestFit="1" customWidth="1"/>
    <col min="5" max="5" width="12.7109375" style="1" customWidth="1"/>
    <col min="6" max="8" width="8.85546875" style="1"/>
    <col min="9" max="9" width="13.7109375" style="7" customWidth="1"/>
    <col min="10" max="10" width="8.85546875" style="1"/>
  </cols>
  <sheetData>
    <row r="1" spans="1:12" ht="21" x14ac:dyDescent="0.3">
      <c r="C1" s="243" t="s">
        <v>0</v>
      </c>
      <c r="D1" s="244"/>
      <c r="E1" s="244"/>
      <c r="F1" s="244"/>
      <c r="G1" s="244"/>
      <c r="H1" s="244"/>
      <c r="I1" s="244"/>
    </row>
    <row r="2" spans="1:12" ht="21" x14ac:dyDescent="0.4">
      <c r="A2" s="3"/>
      <c r="B2" s="4"/>
      <c r="C2" s="245" t="s">
        <v>93</v>
      </c>
      <c r="D2" s="246"/>
      <c r="E2" s="246"/>
      <c r="F2" s="246"/>
      <c r="G2" s="246"/>
      <c r="H2" s="246"/>
      <c r="I2" s="171"/>
      <c r="J2" s="5"/>
    </row>
    <row r="3" spans="1:12" ht="21" x14ac:dyDescent="0.4">
      <c r="A3" s="3"/>
      <c r="B3" s="4"/>
      <c r="C3" s="112"/>
      <c r="D3" s="113"/>
      <c r="E3" s="113"/>
      <c r="F3" s="113"/>
      <c r="G3" s="113"/>
      <c r="H3" s="113"/>
      <c r="I3" s="104"/>
      <c r="J3" s="5"/>
    </row>
    <row r="4" spans="1:12" x14ac:dyDescent="0.25">
      <c r="E4" s="87" t="s">
        <v>1</v>
      </c>
      <c r="F4" s="223"/>
      <c r="G4" s="223"/>
      <c r="H4" s="223"/>
    </row>
    <row r="5" spans="1:12" x14ac:dyDescent="0.25">
      <c r="A5" s="235" t="s">
        <v>122</v>
      </c>
      <c r="B5" s="235"/>
      <c r="C5" s="224"/>
      <c r="D5" s="224"/>
      <c r="E5" s="177"/>
      <c r="I5" s="9"/>
    </row>
    <row r="6" spans="1:12" x14ac:dyDescent="0.25">
      <c r="A6" s="176" t="s">
        <v>2</v>
      </c>
      <c r="B6" s="176"/>
      <c r="C6" s="224"/>
      <c r="D6" s="224"/>
      <c r="E6" s="177"/>
    </row>
    <row r="7" spans="1:12" ht="14.45" x14ac:dyDescent="0.3">
      <c r="A7" s="78"/>
      <c r="B7" s="78"/>
      <c r="C7" s="84"/>
      <c r="D7" s="84"/>
      <c r="E7" s="82"/>
      <c r="F7" s="225" t="s">
        <v>91</v>
      </c>
      <c r="G7" s="225"/>
      <c r="H7" s="225"/>
      <c r="I7" s="225"/>
    </row>
    <row r="8" spans="1:12" ht="14.45" x14ac:dyDescent="0.3">
      <c r="A8" s="78" t="s">
        <v>3</v>
      </c>
      <c r="B8" s="89"/>
      <c r="C8" s="11"/>
      <c r="D8" s="12" t="s">
        <v>5</v>
      </c>
      <c r="E8" s="11"/>
      <c r="F8" s="79" t="s">
        <v>7</v>
      </c>
      <c r="G8" s="79"/>
      <c r="H8" s="79"/>
      <c r="I8" s="79"/>
    </row>
    <row r="10" spans="1:12" ht="14.45" x14ac:dyDescent="0.3">
      <c r="A10" s="206" t="s">
        <v>8</v>
      </c>
      <c r="B10" s="206"/>
      <c r="C10" s="70"/>
      <c r="D10" s="229" t="s">
        <v>9</v>
      </c>
      <c r="E10" s="179"/>
      <c r="F10" s="68"/>
      <c r="G10" s="136"/>
      <c r="H10" s="103" t="s">
        <v>100</v>
      </c>
      <c r="I10" s="67"/>
      <c r="L10" s="1"/>
    </row>
    <row r="11" spans="1:12" ht="14.45" x14ac:dyDescent="0.3">
      <c r="A11" s="83"/>
      <c r="B11" s="83"/>
      <c r="C11" s="16"/>
      <c r="E11" s="86"/>
      <c r="F11" s="83"/>
      <c r="G11" s="18"/>
      <c r="H11" s="85"/>
      <c r="I11" s="88"/>
    </row>
    <row r="12" spans="1:12" ht="14.45" x14ac:dyDescent="0.3">
      <c r="A12" s="206" t="s">
        <v>10</v>
      </c>
      <c r="B12" s="218"/>
      <c r="C12" s="209"/>
      <c r="D12" s="210"/>
      <c r="E12" s="210"/>
      <c r="F12" s="180"/>
      <c r="G12" s="180"/>
      <c r="H12" s="180"/>
      <c r="I12" s="180"/>
    </row>
    <row r="13" spans="1:12" ht="14.45" x14ac:dyDescent="0.3">
      <c r="A13" s="206" t="s">
        <v>11</v>
      </c>
      <c r="B13" s="218"/>
      <c r="C13" s="219"/>
      <c r="D13" s="220"/>
      <c r="E13" s="220"/>
      <c r="F13" s="220"/>
      <c r="G13" s="220"/>
      <c r="H13" s="220"/>
      <c r="I13" s="220"/>
    </row>
    <row r="14" spans="1:12" ht="14.45" x14ac:dyDescent="0.3">
      <c r="A14" s="78"/>
      <c r="B14" s="19"/>
      <c r="C14" s="20"/>
      <c r="D14" s="21"/>
      <c r="E14" s="21"/>
    </row>
    <row r="15" spans="1:12" ht="14.45" x14ac:dyDescent="0.3">
      <c r="A15" s="206" t="s">
        <v>12</v>
      </c>
      <c r="B15" s="206"/>
      <c r="C15" s="209"/>
      <c r="D15" s="210"/>
      <c r="E15" s="210"/>
      <c r="F15" s="211" t="s">
        <v>13</v>
      </c>
      <c r="G15" s="211"/>
      <c r="H15" s="212"/>
      <c r="I15" s="212"/>
    </row>
    <row r="16" spans="1:12" ht="14.45" x14ac:dyDescent="0.3">
      <c r="A16" s="78"/>
      <c r="B16" s="19"/>
      <c r="C16" s="20"/>
      <c r="D16" s="21"/>
      <c r="E16" s="21"/>
    </row>
    <row r="17" spans="1:10" ht="14.45" x14ac:dyDescent="0.3">
      <c r="A17" s="206" t="s">
        <v>14</v>
      </c>
      <c r="B17" s="206"/>
      <c r="C17" s="20" t="s">
        <v>15</v>
      </c>
      <c r="D17" s="210"/>
      <c r="E17" s="210"/>
      <c r="F17" s="20" t="s">
        <v>16</v>
      </c>
      <c r="G17" s="213"/>
      <c r="H17" s="213"/>
    </row>
    <row r="18" spans="1:10" ht="14.45" x14ac:dyDescent="0.3">
      <c r="A18" s="78"/>
      <c r="B18" s="78"/>
      <c r="C18" s="20" t="s">
        <v>18</v>
      </c>
      <c r="D18" s="232"/>
      <c r="E18" s="177"/>
      <c r="F18" s="177"/>
      <c r="G18" s="177"/>
      <c r="H18" s="177"/>
    </row>
    <row r="19" spans="1:10" ht="14.45" x14ac:dyDescent="0.3">
      <c r="A19" s="206" t="s">
        <v>19</v>
      </c>
      <c r="B19" s="206"/>
      <c r="C19" s="215"/>
      <c r="D19" s="216"/>
      <c r="E19" s="216"/>
      <c r="F19" s="216"/>
      <c r="G19" s="216"/>
      <c r="H19" s="216"/>
      <c r="I19" s="216"/>
    </row>
    <row r="20" spans="1:10" ht="14.45" x14ac:dyDescent="0.3">
      <c r="A20" s="78"/>
      <c r="B20" s="78"/>
      <c r="C20" s="20"/>
      <c r="D20" s="22"/>
      <c r="E20" s="23"/>
      <c r="F20" s="23"/>
      <c r="G20" s="23"/>
      <c r="H20" s="23"/>
    </row>
    <row r="21" spans="1:10" ht="14.45" x14ac:dyDescent="0.3">
      <c r="B21" s="24" t="s">
        <v>22</v>
      </c>
      <c r="C21" s="25" t="s">
        <v>23</v>
      </c>
      <c r="D21" s="26"/>
      <c r="E21" s="27" t="s">
        <v>24</v>
      </c>
    </row>
    <row r="22" spans="1:10" ht="14.45" x14ac:dyDescent="0.3">
      <c r="A22" s="5"/>
      <c r="B22" s="4" t="s">
        <v>25</v>
      </c>
      <c r="C22" s="28"/>
      <c r="D22" s="5"/>
      <c r="E22" s="29"/>
      <c r="F22" s="217" t="s">
        <v>26</v>
      </c>
      <c r="G22" s="171"/>
      <c r="H22" s="171"/>
      <c r="I22" s="105"/>
      <c r="J22" s="5"/>
    </row>
    <row r="23" spans="1:10" ht="14.45" x14ac:dyDescent="0.3">
      <c r="A23" s="5"/>
      <c r="B23" s="4" t="s">
        <v>28</v>
      </c>
      <c r="C23" s="28"/>
      <c r="D23" s="5"/>
      <c r="E23" s="123"/>
      <c r="F23" s="170" t="s">
        <v>29</v>
      </c>
      <c r="G23" s="171"/>
      <c r="H23" s="171"/>
      <c r="I23" s="105"/>
      <c r="J23" s="5"/>
    </row>
    <row r="24" spans="1:10" ht="14.45" x14ac:dyDescent="0.3">
      <c r="A24" s="5"/>
      <c r="B24" s="4" t="s">
        <v>31</v>
      </c>
      <c r="C24" s="28"/>
      <c r="D24" s="5"/>
      <c r="E24" s="29">
        <f>(10*E32)</f>
        <v>0</v>
      </c>
      <c r="F24" s="217" t="s">
        <v>120</v>
      </c>
      <c r="G24" s="171"/>
      <c r="H24" s="171"/>
      <c r="I24" s="105"/>
      <c r="J24" s="5"/>
    </row>
    <row r="25" spans="1:10" ht="14.45" x14ac:dyDescent="0.3">
      <c r="A25" s="5"/>
      <c r="B25" s="4" t="s">
        <v>33</v>
      </c>
      <c r="C25" s="137"/>
      <c r="D25" s="5"/>
      <c r="E25" s="123"/>
      <c r="F25" s="217" t="s">
        <v>34</v>
      </c>
      <c r="G25" s="171"/>
      <c r="H25" s="171"/>
      <c r="I25" s="171"/>
      <c r="J25" s="5"/>
    </row>
    <row r="26" spans="1:10" ht="14.45" x14ac:dyDescent="0.3">
      <c r="A26" s="5"/>
      <c r="B26" s="4" t="s">
        <v>36</v>
      </c>
      <c r="C26" s="28"/>
      <c r="D26" s="5"/>
      <c r="E26" s="29"/>
      <c r="F26" s="166" t="s">
        <v>37</v>
      </c>
      <c r="G26" s="167"/>
      <c r="H26" s="167"/>
      <c r="I26" s="167"/>
      <c r="J26" s="5"/>
    </row>
    <row r="27" spans="1:10" x14ac:dyDescent="0.25">
      <c r="A27" s="5"/>
      <c r="B27" s="4" t="s">
        <v>39</v>
      </c>
      <c r="C27" s="28"/>
      <c r="D27" s="5"/>
      <c r="E27" s="29"/>
      <c r="F27" s="106" t="s">
        <v>40</v>
      </c>
      <c r="G27" s="106"/>
      <c r="H27" s="106"/>
      <c r="I27" s="106"/>
      <c r="J27" s="5"/>
    </row>
    <row r="28" spans="1:10" x14ac:dyDescent="0.25">
      <c r="A28" s="5"/>
      <c r="B28" s="4" t="s">
        <v>42</v>
      </c>
      <c r="C28" s="28"/>
      <c r="D28" s="5"/>
      <c r="E28" s="29"/>
      <c r="F28" s="168" t="s">
        <v>118</v>
      </c>
      <c r="G28" s="169"/>
      <c r="H28" s="169"/>
      <c r="I28" s="169"/>
      <c r="J28" s="5"/>
    </row>
    <row r="29" spans="1:10" x14ac:dyDescent="0.25">
      <c r="A29" s="5"/>
      <c r="B29" s="4" t="s">
        <v>44</v>
      </c>
      <c r="C29" s="28"/>
      <c r="D29" s="5"/>
      <c r="E29" s="29"/>
      <c r="F29" s="170" t="s">
        <v>45</v>
      </c>
      <c r="G29" s="171"/>
      <c r="H29" s="171"/>
      <c r="I29" s="171"/>
      <c r="J29" s="5"/>
    </row>
    <row r="30" spans="1:10" x14ac:dyDescent="0.25">
      <c r="A30" s="5"/>
      <c r="B30" s="31" t="s">
        <v>47</v>
      </c>
      <c r="C30" s="32">
        <f>SUM(C22:C29)</f>
        <v>0</v>
      </c>
      <c r="D30" s="3"/>
      <c r="E30" s="32">
        <f>SUM(E22:E29)</f>
        <v>0</v>
      </c>
      <c r="F30" s="33"/>
      <c r="G30" s="33"/>
      <c r="H30" s="33"/>
      <c r="I30" s="34"/>
      <c r="J30" s="5"/>
    </row>
    <row r="31" spans="1:10" ht="4.9000000000000004" customHeight="1" thickBot="1" x14ac:dyDescent="0.3">
      <c r="A31" s="5"/>
      <c r="B31" s="4"/>
      <c r="C31" s="35"/>
      <c r="D31" s="5"/>
      <c r="E31" s="35"/>
      <c r="F31" s="33"/>
      <c r="G31" s="33"/>
      <c r="H31" s="33"/>
      <c r="I31" s="34"/>
      <c r="J31" s="5"/>
    </row>
    <row r="32" spans="1:10" ht="15.75" thickBot="1" x14ac:dyDescent="0.3">
      <c r="A32" s="205" t="s">
        <v>48</v>
      </c>
      <c r="B32" s="206"/>
      <c r="C32" s="36">
        <f>(C30/12)</f>
        <v>0</v>
      </c>
      <c r="D32" s="5"/>
      <c r="E32" s="149"/>
      <c r="F32" s="207" t="s">
        <v>119</v>
      </c>
      <c r="G32" s="208"/>
      <c r="H32" s="208"/>
      <c r="I32" s="208"/>
      <c r="J32" s="5"/>
    </row>
    <row r="33" spans="1:10" x14ac:dyDescent="0.25">
      <c r="A33" s="5"/>
      <c r="B33" s="4" t="s">
        <v>49</v>
      </c>
      <c r="C33" s="28"/>
      <c r="D33" s="5"/>
      <c r="E33" s="35"/>
      <c r="F33" s="175" t="s">
        <v>92</v>
      </c>
      <c r="G33" s="176"/>
      <c r="H33" s="176"/>
      <c r="I33" s="176"/>
      <c r="J33" s="5"/>
    </row>
    <row r="34" spans="1:10" x14ac:dyDescent="0.25">
      <c r="A34" s="5"/>
      <c r="B34" s="4" t="s">
        <v>47</v>
      </c>
      <c r="C34" s="37">
        <f>(C32+C33)</f>
        <v>0</v>
      </c>
      <c r="D34" s="5"/>
      <c r="E34" s="35"/>
      <c r="F34" s="175" t="s">
        <v>51</v>
      </c>
      <c r="G34" s="171"/>
      <c r="H34" s="171"/>
      <c r="I34" s="171"/>
      <c r="J34" s="5"/>
    </row>
    <row r="35" spans="1:10" ht="4.9000000000000004" customHeight="1" x14ac:dyDescent="0.25">
      <c r="A35" s="5"/>
      <c r="B35" s="31"/>
      <c r="C35" s="38"/>
      <c r="D35" s="3"/>
      <c r="E35" s="38"/>
      <c r="F35" s="33"/>
      <c r="G35" s="33"/>
      <c r="H35" s="33"/>
      <c r="I35" s="34"/>
      <c r="J35" s="5"/>
    </row>
    <row r="36" spans="1:10" x14ac:dyDescent="0.25">
      <c r="A36" s="5"/>
      <c r="B36" s="39" t="s">
        <v>52</v>
      </c>
      <c r="C36" s="40" t="s">
        <v>23</v>
      </c>
      <c r="D36" s="3"/>
      <c r="E36" s="27" t="s">
        <v>24</v>
      </c>
      <c r="F36" s="33"/>
      <c r="G36" s="33"/>
      <c r="H36" s="33"/>
      <c r="I36" s="34"/>
      <c r="J36" s="5"/>
    </row>
    <row r="37" spans="1:10" x14ac:dyDescent="0.25">
      <c r="A37" s="5"/>
      <c r="B37" s="31" t="s">
        <v>53</v>
      </c>
      <c r="C37" s="41"/>
      <c r="D37" s="3"/>
      <c r="E37" s="42">
        <f>C37</f>
        <v>0</v>
      </c>
      <c r="F37" s="172" t="s">
        <v>54</v>
      </c>
      <c r="G37" s="173"/>
      <c r="H37" s="173"/>
      <c r="I37" s="173"/>
      <c r="J37" s="5"/>
    </row>
    <row r="38" spans="1:10" x14ac:dyDescent="0.25">
      <c r="A38" s="5"/>
      <c r="B38" s="5"/>
      <c r="C38" s="31"/>
      <c r="D38" s="5"/>
      <c r="E38" s="35"/>
      <c r="F38" s="173"/>
      <c r="G38" s="173"/>
      <c r="H38" s="173"/>
      <c r="I38" s="173"/>
      <c r="J38" s="5"/>
    </row>
    <row r="39" spans="1:10" x14ac:dyDescent="0.25">
      <c r="A39" s="181" t="s">
        <v>55</v>
      </c>
      <c r="B39" s="182"/>
      <c r="C39" s="43">
        <f>(C37*15)</f>
        <v>0</v>
      </c>
      <c r="D39" s="5"/>
      <c r="E39" s="71">
        <f>(E30*E37)</f>
        <v>0</v>
      </c>
      <c r="F39" s="147"/>
      <c r="G39" s="147"/>
      <c r="H39" s="147"/>
      <c r="I39" s="147"/>
      <c r="J39" s="5"/>
    </row>
    <row r="40" spans="1:10" x14ac:dyDescent="0.25">
      <c r="A40" s="249" t="s">
        <v>56</v>
      </c>
      <c r="B40" s="250"/>
      <c r="C40" s="44"/>
      <c r="D40" s="5"/>
      <c r="E40" s="124"/>
      <c r="F40" s="185" t="s">
        <v>57</v>
      </c>
      <c r="G40" s="186"/>
      <c r="H40" s="186"/>
      <c r="I40" s="186"/>
      <c r="J40" s="5"/>
    </row>
    <row r="41" spans="1:10" x14ac:dyDescent="0.25">
      <c r="A41" s="200" t="s">
        <v>58</v>
      </c>
      <c r="B41" s="200"/>
      <c r="C41" s="46">
        <f>(12*C33)</f>
        <v>0</v>
      </c>
      <c r="D41" s="5"/>
      <c r="E41" s="45"/>
      <c r="F41" s="104"/>
      <c r="G41" s="104"/>
      <c r="H41" s="104"/>
      <c r="I41" s="104"/>
      <c r="J41" s="5"/>
    </row>
    <row r="42" spans="1:10" ht="15.75" thickBot="1" x14ac:dyDescent="0.3">
      <c r="A42" s="200" t="s">
        <v>59</v>
      </c>
      <c r="B42" s="201"/>
      <c r="C42" s="48">
        <f>(3*C37)</f>
        <v>0</v>
      </c>
      <c r="D42" s="5"/>
      <c r="E42" s="49"/>
      <c r="F42" s="202" t="s">
        <v>60</v>
      </c>
      <c r="G42" s="203"/>
      <c r="H42" s="203"/>
      <c r="I42" s="203"/>
      <c r="J42" s="5"/>
    </row>
    <row r="43" spans="1:10" ht="15.75" thickBot="1" x14ac:dyDescent="0.3">
      <c r="A43" s="5"/>
      <c r="B43" s="50" t="s">
        <v>61</v>
      </c>
      <c r="C43" s="51">
        <f>(C39-C30-C41-C42)</f>
        <v>0</v>
      </c>
      <c r="D43" s="5"/>
      <c r="E43" s="52">
        <f>(E39-E30-E41-E42)</f>
        <v>0</v>
      </c>
      <c r="F43" s="35"/>
      <c r="G43" s="33"/>
      <c r="H43" s="33"/>
      <c r="I43" s="34"/>
      <c r="J43" s="5"/>
    </row>
    <row r="44" spans="1:10" x14ac:dyDescent="0.25">
      <c r="A44" s="242" t="s">
        <v>62</v>
      </c>
      <c r="B44" s="242"/>
      <c r="C44" s="242"/>
      <c r="D44" s="242"/>
      <c r="E44" s="242"/>
      <c r="F44" s="242"/>
      <c r="G44" s="242"/>
      <c r="H44" s="242"/>
      <c r="I44" s="242"/>
    </row>
    <row r="45" spans="1:10" x14ac:dyDescent="0.25">
      <c r="A45" s="107"/>
      <c r="B45" s="107"/>
      <c r="C45" s="107"/>
      <c r="D45" s="107"/>
      <c r="E45" s="107"/>
      <c r="F45" s="107"/>
      <c r="G45" s="107"/>
      <c r="H45" s="107"/>
      <c r="I45" s="107"/>
    </row>
    <row r="46" spans="1:10" ht="19.5" x14ac:dyDescent="0.35">
      <c r="A46" s="103" t="s">
        <v>63</v>
      </c>
      <c r="B46" s="187"/>
      <c r="C46" s="187"/>
      <c r="D46" s="188" t="s">
        <v>64</v>
      </c>
      <c r="E46" s="176"/>
      <c r="F46" s="176"/>
      <c r="G46" s="176"/>
      <c r="H46" s="176"/>
      <c r="I46" s="176"/>
    </row>
    <row r="47" spans="1:10" ht="9" customHeight="1" thickBot="1" x14ac:dyDescent="0.3">
      <c r="B47" s="1"/>
      <c r="C47" s="1"/>
      <c r="D47" s="1"/>
      <c r="I47" s="1"/>
    </row>
    <row r="48" spans="1:10" ht="3" customHeight="1" thickBot="1" x14ac:dyDescent="0.3">
      <c r="A48" s="55"/>
      <c r="B48" s="56"/>
      <c r="C48" s="56"/>
      <c r="D48" s="56"/>
      <c r="E48" s="56"/>
      <c r="F48" s="56"/>
      <c r="G48" s="56"/>
      <c r="H48" s="56"/>
      <c r="I48" s="57"/>
    </row>
    <row r="49" spans="1:12" ht="9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</row>
    <row r="50" spans="1:12" x14ac:dyDescent="0.25">
      <c r="A50" s="178" t="s">
        <v>65</v>
      </c>
      <c r="B50" s="179"/>
      <c r="C50" s="177"/>
      <c r="D50" s="180"/>
      <c r="E50" s="146" t="s">
        <v>66</v>
      </c>
      <c r="F50" s="177"/>
      <c r="G50" s="177"/>
      <c r="I50" s="1"/>
    </row>
    <row r="51" spans="1:12" x14ac:dyDescent="0.25">
      <c r="A51" s="59" t="s">
        <v>67</v>
      </c>
      <c r="B51" s="177"/>
      <c r="C51" s="177"/>
      <c r="D51" s="177"/>
      <c r="E51" s="177"/>
      <c r="F51" s="177"/>
      <c r="G51" s="177"/>
      <c r="H51" s="177"/>
      <c r="I51" s="177"/>
    </row>
    <row r="54" spans="1:12" ht="21" x14ac:dyDescent="0.35">
      <c r="A54" s="60"/>
      <c r="B54" s="61"/>
      <c r="C54" s="236" t="s">
        <v>0</v>
      </c>
      <c r="D54" s="237"/>
      <c r="E54" s="237"/>
      <c r="F54" s="237"/>
      <c r="G54" s="237"/>
      <c r="H54" s="238"/>
      <c r="I54" s="239"/>
      <c r="J54" s="62"/>
    </row>
    <row r="55" spans="1:12" ht="17.25" x14ac:dyDescent="0.3">
      <c r="C55" s="240" t="s">
        <v>101</v>
      </c>
      <c r="D55" s="241"/>
      <c r="E55" s="241"/>
      <c r="F55" s="241"/>
      <c r="G55" s="241"/>
      <c r="H55" s="241"/>
    </row>
    <row r="56" spans="1:12" x14ac:dyDescent="0.25">
      <c r="E56" s="87"/>
      <c r="F56" s="63"/>
      <c r="G56" s="63"/>
      <c r="H56" s="63"/>
      <c r="I56" s="9"/>
    </row>
    <row r="58" spans="1:12" ht="19.5" customHeight="1" x14ac:dyDescent="0.25">
      <c r="A58" s="197" t="s">
        <v>94</v>
      </c>
      <c r="B58" s="197"/>
      <c r="C58" s="197"/>
      <c r="D58" s="197"/>
      <c r="E58" s="197"/>
      <c r="F58" s="197"/>
      <c r="G58" s="197"/>
      <c r="H58" s="197"/>
      <c r="I58" s="197"/>
      <c r="K58" s="1"/>
      <c r="L58" s="1"/>
    </row>
    <row r="59" spans="1:12" x14ac:dyDescent="0.25">
      <c r="K59" s="1"/>
      <c r="L59" s="1"/>
    </row>
    <row r="60" spans="1:12" x14ac:dyDescent="0.25">
      <c r="A60" s="151" t="s">
        <v>102</v>
      </c>
      <c r="B60" s="152"/>
      <c r="C60" s="153"/>
      <c r="D60" s="154"/>
      <c r="E60" s="155"/>
      <c r="K60" s="1"/>
      <c r="L60" s="1"/>
    </row>
    <row r="61" spans="1:12" x14ac:dyDescent="0.25">
      <c r="A61" s="155"/>
      <c r="B61" s="152"/>
      <c r="C61" s="156" t="s">
        <v>70</v>
      </c>
      <c r="D61" s="154"/>
      <c r="E61" s="155"/>
      <c r="K61" s="1"/>
      <c r="L61" s="1"/>
    </row>
    <row r="62" spans="1:12" ht="14.45" customHeight="1" x14ac:dyDescent="0.25">
      <c r="A62" s="157" t="s">
        <v>71</v>
      </c>
      <c r="B62" s="152" t="s">
        <v>72</v>
      </c>
      <c r="C62" s="158" t="s">
        <v>73</v>
      </c>
      <c r="D62" s="159">
        <v>15</v>
      </c>
      <c r="E62" s="160">
        <f>(15*22.5)</f>
        <v>337.5</v>
      </c>
      <c r="G62" s="199" t="s">
        <v>74</v>
      </c>
      <c r="H62" s="199"/>
      <c r="I62" s="199"/>
      <c r="K62" s="1"/>
      <c r="L62" s="1"/>
    </row>
    <row r="63" spans="1:12" x14ac:dyDescent="0.25">
      <c r="A63" s="157"/>
      <c r="B63" s="152" t="s">
        <v>75</v>
      </c>
      <c r="C63" s="158" t="s">
        <v>76</v>
      </c>
      <c r="D63" s="159">
        <v>3</v>
      </c>
      <c r="E63" s="160">
        <f>(C63*D63)</f>
        <v>37.5</v>
      </c>
      <c r="G63" s="199"/>
      <c r="H63" s="199"/>
      <c r="I63" s="199"/>
      <c r="K63" s="1"/>
      <c r="L63" s="1"/>
    </row>
    <row r="64" spans="1:12" x14ac:dyDescent="0.25">
      <c r="A64" s="157" t="s">
        <v>77</v>
      </c>
      <c r="B64" s="152" t="s">
        <v>72</v>
      </c>
      <c r="C64" s="158" t="s">
        <v>78</v>
      </c>
      <c r="D64" s="159">
        <v>4</v>
      </c>
      <c r="E64" s="160">
        <f>(6*32.5)</f>
        <v>195</v>
      </c>
      <c r="G64" s="199"/>
      <c r="H64" s="199"/>
      <c r="I64" s="199"/>
      <c r="K64" s="1"/>
      <c r="L64" s="1"/>
    </row>
    <row r="65" spans="1:12" x14ac:dyDescent="0.25">
      <c r="A65" s="161" t="s">
        <v>79</v>
      </c>
      <c r="B65" s="152" t="s">
        <v>80</v>
      </c>
      <c r="C65" s="158" t="s">
        <v>81</v>
      </c>
      <c r="D65" s="159">
        <v>3</v>
      </c>
      <c r="E65" s="160">
        <f>(C65*D65)</f>
        <v>90</v>
      </c>
      <c r="G65" s="199"/>
      <c r="H65" s="199"/>
      <c r="I65" s="199"/>
      <c r="K65" s="1"/>
      <c r="L65" s="1"/>
    </row>
    <row r="66" spans="1:12" x14ac:dyDescent="0.25">
      <c r="A66" s="155"/>
      <c r="B66" s="152" t="s">
        <v>82</v>
      </c>
      <c r="C66" s="158" t="s">
        <v>83</v>
      </c>
      <c r="D66" s="159">
        <v>13</v>
      </c>
      <c r="E66" s="160">
        <v>6</v>
      </c>
      <c r="G66" s="199"/>
      <c r="H66" s="199"/>
      <c r="I66" s="199"/>
      <c r="K66" s="1"/>
      <c r="L66" s="1"/>
    </row>
    <row r="67" spans="1:12" x14ac:dyDescent="0.25">
      <c r="A67" s="155"/>
      <c r="B67" s="152" t="s">
        <v>84</v>
      </c>
      <c r="C67" s="158">
        <v>25</v>
      </c>
      <c r="D67" s="159">
        <v>3</v>
      </c>
      <c r="E67" s="160">
        <f>(C67*D67)</f>
        <v>75</v>
      </c>
      <c r="G67" s="199"/>
      <c r="H67" s="199"/>
      <c r="I67" s="199"/>
      <c r="K67" s="1"/>
      <c r="L67" s="1"/>
    </row>
    <row r="68" spans="1:12" x14ac:dyDescent="0.25">
      <c r="A68" s="155"/>
      <c r="B68" s="162" t="s">
        <v>47</v>
      </c>
      <c r="C68" s="163"/>
      <c r="D68" s="164"/>
      <c r="E68" s="165">
        <f>SUM(E62:E67)</f>
        <v>741</v>
      </c>
      <c r="G68" s="199"/>
      <c r="H68" s="199"/>
      <c r="I68" s="199"/>
      <c r="K68" s="1"/>
      <c r="L68" s="1"/>
    </row>
    <row r="69" spans="1:12" x14ac:dyDescent="0.25">
      <c r="A69" s="118"/>
      <c r="B69" s="119"/>
      <c r="C69" s="120"/>
      <c r="D69" s="121"/>
      <c r="E69" s="122"/>
      <c r="K69" s="1"/>
      <c r="L69" s="1"/>
    </row>
    <row r="70" spans="1:12" ht="17.25" x14ac:dyDescent="0.3">
      <c r="B70" s="247" t="s">
        <v>85</v>
      </c>
      <c r="C70" s="248"/>
      <c r="D70" s="248"/>
      <c r="E70" s="248"/>
      <c r="F70" s="108"/>
      <c r="G70" s="109"/>
      <c r="H70" s="109"/>
      <c r="K70" s="1"/>
      <c r="L70" s="1"/>
    </row>
    <row r="71" spans="1:12" x14ac:dyDescent="0.25">
      <c r="B71" s="128" t="s">
        <v>86</v>
      </c>
      <c r="C71" s="128" t="s">
        <v>87</v>
      </c>
      <c r="D71" s="128" t="s">
        <v>47</v>
      </c>
      <c r="E71" s="129" t="s">
        <v>88</v>
      </c>
      <c r="K71" s="1"/>
      <c r="L71" s="1"/>
    </row>
    <row r="72" spans="1:12" x14ac:dyDescent="0.25">
      <c r="B72" s="130">
        <v>125</v>
      </c>
      <c r="C72" s="90">
        <f t="shared" ref="C72:C81" si="0">(B72*0.05)+0.35</f>
        <v>6.6</v>
      </c>
      <c r="D72" s="90">
        <f t="shared" ref="D72:D81" si="1">(B72+C72)</f>
        <v>131.6</v>
      </c>
      <c r="E72" s="90">
        <v>130</v>
      </c>
      <c r="F72" s="126"/>
      <c r="G72" s="126"/>
      <c r="H72" s="126"/>
      <c r="I72" s="65"/>
      <c r="J72" s="66"/>
      <c r="K72" s="66"/>
      <c r="L72" s="66"/>
    </row>
    <row r="73" spans="1:12" ht="14.45" customHeight="1" x14ac:dyDescent="0.25">
      <c r="B73" s="130">
        <v>130</v>
      </c>
      <c r="C73" s="90">
        <f t="shared" si="0"/>
        <v>6.85</v>
      </c>
      <c r="D73" s="90">
        <f t="shared" si="1"/>
        <v>136.85</v>
      </c>
      <c r="E73" s="90">
        <v>140</v>
      </c>
      <c r="F73" s="138"/>
      <c r="G73" s="174" t="s">
        <v>95</v>
      </c>
      <c r="H73" s="174"/>
      <c r="I73" s="174"/>
      <c r="J73" s="66"/>
      <c r="K73" s="66"/>
      <c r="L73" s="66"/>
    </row>
    <row r="74" spans="1:12" x14ac:dyDescent="0.25">
      <c r="B74" s="130">
        <v>135</v>
      </c>
      <c r="C74" s="90">
        <f t="shared" si="0"/>
        <v>7.1</v>
      </c>
      <c r="D74" s="90">
        <f t="shared" si="1"/>
        <v>142.1</v>
      </c>
      <c r="E74" s="90">
        <v>145</v>
      </c>
      <c r="F74" s="139"/>
      <c r="G74" s="174"/>
      <c r="H74" s="174"/>
      <c r="I74" s="174"/>
      <c r="J74" s="66"/>
      <c r="K74" s="66"/>
      <c r="L74" s="66"/>
    </row>
    <row r="75" spans="1:12" x14ac:dyDescent="0.25">
      <c r="B75" s="130">
        <v>140</v>
      </c>
      <c r="C75" s="90">
        <f t="shared" si="0"/>
        <v>7.35</v>
      </c>
      <c r="D75" s="90">
        <f t="shared" si="1"/>
        <v>147.35</v>
      </c>
      <c r="E75" s="90">
        <v>150</v>
      </c>
      <c r="F75" s="139"/>
      <c r="G75" s="174"/>
      <c r="H75" s="174"/>
      <c r="I75" s="174"/>
      <c r="J75" s="66"/>
      <c r="K75" s="66"/>
      <c r="L75" s="66"/>
    </row>
    <row r="76" spans="1:12" x14ac:dyDescent="0.25">
      <c r="B76" s="130">
        <v>145</v>
      </c>
      <c r="C76" s="90">
        <f t="shared" si="0"/>
        <v>7.6</v>
      </c>
      <c r="D76" s="90">
        <f t="shared" si="1"/>
        <v>152.6</v>
      </c>
      <c r="E76" s="90">
        <v>155</v>
      </c>
      <c r="F76" s="139"/>
      <c r="G76" s="174"/>
      <c r="H76" s="174"/>
      <c r="I76" s="174"/>
      <c r="J76" s="66"/>
      <c r="K76" s="66"/>
      <c r="L76" s="66"/>
    </row>
    <row r="77" spans="1:12" x14ac:dyDescent="0.25">
      <c r="B77" s="130">
        <v>150</v>
      </c>
      <c r="C77" s="90">
        <f t="shared" si="0"/>
        <v>7.85</v>
      </c>
      <c r="D77" s="90">
        <f t="shared" si="1"/>
        <v>157.85</v>
      </c>
      <c r="E77" s="90">
        <v>160</v>
      </c>
      <c r="F77" s="126"/>
      <c r="G77" s="126"/>
      <c r="H77" s="126"/>
      <c r="I77" s="140"/>
      <c r="J77" s="66"/>
      <c r="K77" s="66"/>
      <c r="L77" s="66"/>
    </row>
    <row r="78" spans="1:12" x14ac:dyDescent="0.25">
      <c r="B78" s="130">
        <v>155</v>
      </c>
      <c r="C78" s="90">
        <f t="shared" si="0"/>
        <v>8.1</v>
      </c>
      <c r="D78" s="90">
        <f t="shared" si="1"/>
        <v>163.1</v>
      </c>
      <c r="E78" s="90">
        <v>165</v>
      </c>
      <c r="F78" s="126"/>
      <c r="G78" s="126"/>
      <c r="H78" s="126"/>
      <c r="I78" s="140"/>
      <c r="J78" s="66"/>
      <c r="K78" s="66"/>
      <c r="L78" s="66"/>
    </row>
    <row r="79" spans="1:12" x14ac:dyDescent="0.25">
      <c r="B79" s="130">
        <v>160</v>
      </c>
      <c r="C79" s="90">
        <f t="shared" si="0"/>
        <v>8.35</v>
      </c>
      <c r="D79" s="90">
        <f t="shared" si="1"/>
        <v>168.35</v>
      </c>
      <c r="E79" s="90">
        <v>170</v>
      </c>
      <c r="F79" s="126"/>
      <c r="G79" s="126"/>
      <c r="H79" s="126"/>
      <c r="I79" s="140"/>
      <c r="J79" s="66"/>
      <c r="K79" s="66"/>
      <c r="L79" s="66"/>
    </row>
    <row r="80" spans="1:12" x14ac:dyDescent="0.25">
      <c r="B80" s="130">
        <v>165</v>
      </c>
      <c r="C80" s="90">
        <f t="shared" si="0"/>
        <v>8.6</v>
      </c>
      <c r="D80" s="90">
        <f t="shared" si="1"/>
        <v>173.6</v>
      </c>
      <c r="E80" s="90">
        <v>175</v>
      </c>
      <c r="F80" s="141"/>
      <c r="G80" s="141"/>
      <c r="H80" s="141"/>
      <c r="I80" s="140"/>
      <c r="J80" s="66"/>
      <c r="K80" s="66"/>
      <c r="L80" s="66"/>
    </row>
    <row r="81" spans="2:12" x14ac:dyDescent="0.25">
      <c r="B81" s="130">
        <v>170</v>
      </c>
      <c r="C81" s="90">
        <f t="shared" si="0"/>
        <v>8.85</v>
      </c>
      <c r="D81" s="90">
        <f t="shared" si="1"/>
        <v>178.85</v>
      </c>
      <c r="E81" s="90">
        <v>180</v>
      </c>
      <c r="F81" s="141"/>
      <c r="G81" s="141"/>
      <c r="H81" s="141"/>
      <c r="I81" s="140"/>
      <c r="J81" s="66"/>
      <c r="K81" s="66"/>
      <c r="L81" s="66"/>
    </row>
    <row r="82" spans="2:12" x14ac:dyDescent="0.25">
      <c r="B82" s="90">
        <v>175</v>
      </c>
      <c r="C82" s="90">
        <f>(B82*0.045)+0.35</f>
        <v>8.2249999999999996</v>
      </c>
      <c r="D82" s="90">
        <f>(B82+C82)</f>
        <v>183.22499999999999</v>
      </c>
      <c r="E82" s="90">
        <v>185</v>
      </c>
      <c r="F82" s="125"/>
      <c r="G82" s="125"/>
      <c r="H82" s="125"/>
      <c r="I82" s="135"/>
      <c r="K82" s="1"/>
      <c r="L82" s="1"/>
    </row>
    <row r="83" spans="2:12" x14ac:dyDescent="0.25">
      <c r="B83" s="90">
        <v>180</v>
      </c>
      <c r="C83" s="90">
        <f t="shared" ref="C83:C97" si="2">(B83*0.045)+0.35</f>
        <v>8.4499999999999993</v>
      </c>
      <c r="D83" s="90">
        <f t="shared" ref="D83:D97" si="3">(B83+C83)</f>
        <v>188.45</v>
      </c>
      <c r="E83" s="90">
        <v>190</v>
      </c>
      <c r="F83" s="125"/>
      <c r="G83" s="125"/>
      <c r="H83" s="125"/>
      <c r="I83" s="135"/>
      <c r="K83" s="1"/>
      <c r="L83" s="1"/>
    </row>
    <row r="84" spans="2:12" x14ac:dyDescent="0.25">
      <c r="B84" s="90">
        <v>185</v>
      </c>
      <c r="C84" s="90">
        <f t="shared" si="2"/>
        <v>8.6749999999999989</v>
      </c>
      <c r="D84" s="90">
        <f t="shared" si="3"/>
        <v>193.67500000000001</v>
      </c>
      <c r="E84" s="90">
        <v>195</v>
      </c>
      <c r="F84" s="125"/>
      <c r="G84" s="125"/>
      <c r="H84" s="125"/>
      <c r="I84" s="135"/>
      <c r="K84" s="1"/>
      <c r="L84" s="1"/>
    </row>
    <row r="85" spans="2:12" x14ac:dyDescent="0.25">
      <c r="B85" s="90">
        <v>190</v>
      </c>
      <c r="C85" s="90">
        <f t="shared" si="2"/>
        <v>8.8999999999999986</v>
      </c>
      <c r="D85" s="90">
        <f t="shared" si="3"/>
        <v>198.9</v>
      </c>
      <c r="E85" s="90">
        <v>200</v>
      </c>
      <c r="F85" s="125"/>
      <c r="G85" s="125"/>
      <c r="H85" s="125"/>
      <c r="I85" s="135"/>
      <c r="K85" s="1"/>
      <c r="L85" s="1"/>
    </row>
    <row r="86" spans="2:12" x14ac:dyDescent="0.25">
      <c r="B86" s="90">
        <v>195</v>
      </c>
      <c r="C86" s="90">
        <f t="shared" si="2"/>
        <v>9.125</v>
      </c>
      <c r="D86" s="90">
        <f t="shared" si="3"/>
        <v>204.125</v>
      </c>
      <c r="E86" s="90">
        <v>205</v>
      </c>
      <c r="F86" s="125"/>
      <c r="G86" s="125"/>
      <c r="H86" s="125"/>
      <c r="I86" s="135"/>
      <c r="K86" s="1"/>
      <c r="L86" s="1"/>
    </row>
    <row r="87" spans="2:12" x14ac:dyDescent="0.25">
      <c r="B87" s="90">
        <v>200</v>
      </c>
      <c r="C87" s="90">
        <f t="shared" si="2"/>
        <v>9.35</v>
      </c>
      <c r="D87" s="90">
        <f t="shared" si="3"/>
        <v>209.35</v>
      </c>
      <c r="E87" s="90">
        <v>210</v>
      </c>
      <c r="F87" s="125"/>
      <c r="G87" s="125"/>
      <c r="H87" s="125"/>
      <c r="I87" s="135"/>
      <c r="K87" s="1"/>
      <c r="L87" s="1"/>
    </row>
    <row r="88" spans="2:12" x14ac:dyDescent="0.25">
      <c r="B88" s="90">
        <v>205</v>
      </c>
      <c r="C88" s="90">
        <f t="shared" si="2"/>
        <v>9.5749999999999993</v>
      </c>
      <c r="D88" s="90">
        <f t="shared" si="3"/>
        <v>214.57499999999999</v>
      </c>
      <c r="E88" s="90">
        <v>215</v>
      </c>
      <c r="F88" s="125"/>
      <c r="G88" s="125"/>
      <c r="H88" s="125"/>
      <c r="I88" s="135"/>
      <c r="K88" s="1"/>
      <c r="L88" s="1"/>
    </row>
    <row r="89" spans="2:12" x14ac:dyDescent="0.25">
      <c r="B89" s="90">
        <v>210</v>
      </c>
      <c r="C89" s="90">
        <f t="shared" si="2"/>
        <v>9.7999999999999989</v>
      </c>
      <c r="D89" s="90">
        <f t="shared" si="3"/>
        <v>219.8</v>
      </c>
      <c r="E89" s="90">
        <v>220</v>
      </c>
      <c r="F89" s="125"/>
      <c r="G89" s="125"/>
      <c r="H89" s="125"/>
      <c r="I89" s="135"/>
      <c r="K89" s="1"/>
      <c r="L89" s="1"/>
    </row>
    <row r="90" spans="2:12" x14ac:dyDescent="0.25">
      <c r="B90" s="90">
        <v>215</v>
      </c>
      <c r="C90" s="90">
        <f t="shared" si="2"/>
        <v>10.024999999999999</v>
      </c>
      <c r="D90" s="90">
        <f t="shared" si="3"/>
        <v>225.02500000000001</v>
      </c>
      <c r="E90" s="90">
        <v>225</v>
      </c>
      <c r="F90" s="125"/>
      <c r="G90" s="125"/>
      <c r="H90" s="125"/>
      <c r="I90" s="135"/>
      <c r="K90" s="1"/>
      <c r="L90" s="1"/>
    </row>
    <row r="91" spans="2:12" x14ac:dyDescent="0.25">
      <c r="B91" s="90">
        <v>220</v>
      </c>
      <c r="C91" s="90">
        <f t="shared" si="2"/>
        <v>10.25</v>
      </c>
      <c r="D91" s="90">
        <f t="shared" si="3"/>
        <v>230.25</v>
      </c>
      <c r="E91" s="90">
        <v>230</v>
      </c>
      <c r="F91" s="125"/>
      <c r="G91" s="125"/>
      <c r="H91" s="125"/>
      <c r="I91" s="135"/>
      <c r="K91" s="1"/>
      <c r="L91" s="1"/>
    </row>
    <row r="92" spans="2:12" x14ac:dyDescent="0.25">
      <c r="B92" s="90">
        <v>225</v>
      </c>
      <c r="C92" s="90">
        <f t="shared" si="2"/>
        <v>10.475</v>
      </c>
      <c r="D92" s="90">
        <f t="shared" si="3"/>
        <v>235.47499999999999</v>
      </c>
      <c r="E92" s="90">
        <v>235</v>
      </c>
      <c r="F92" s="125"/>
      <c r="G92" s="189" t="s">
        <v>89</v>
      </c>
      <c r="H92" s="190"/>
      <c r="I92" s="190"/>
      <c r="K92" s="1"/>
      <c r="L92" s="1"/>
    </row>
    <row r="93" spans="2:12" ht="14.45" customHeight="1" x14ac:dyDescent="0.25">
      <c r="B93" s="90">
        <v>230</v>
      </c>
      <c r="C93" s="90">
        <f t="shared" si="2"/>
        <v>10.7</v>
      </c>
      <c r="D93" s="90">
        <f t="shared" si="3"/>
        <v>240.7</v>
      </c>
      <c r="E93" s="90">
        <v>240</v>
      </c>
      <c r="F93" s="142"/>
      <c r="G93" s="190"/>
      <c r="H93" s="190"/>
      <c r="I93" s="190"/>
      <c r="K93" s="1"/>
      <c r="L93" s="1"/>
    </row>
    <row r="94" spans="2:12" x14ac:dyDescent="0.25">
      <c r="B94" s="90">
        <v>235</v>
      </c>
      <c r="C94" s="90">
        <f t="shared" si="2"/>
        <v>10.924999999999999</v>
      </c>
      <c r="D94" s="90">
        <f t="shared" si="3"/>
        <v>245.92500000000001</v>
      </c>
      <c r="E94" s="90">
        <v>245</v>
      </c>
      <c r="F94" s="139"/>
      <c r="G94" s="190"/>
      <c r="H94" s="190"/>
      <c r="I94" s="190"/>
      <c r="K94" s="1"/>
      <c r="L94" s="1"/>
    </row>
    <row r="95" spans="2:12" x14ac:dyDescent="0.25">
      <c r="B95" s="90">
        <v>240</v>
      </c>
      <c r="C95" s="90">
        <f t="shared" si="2"/>
        <v>11.149999999999999</v>
      </c>
      <c r="D95" s="90">
        <f t="shared" si="3"/>
        <v>251.15</v>
      </c>
      <c r="E95" s="90">
        <v>250</v>
      </c>
      <c r="F95" s="139"/>
      <c r="G95" s="190"/>
      <c r="H95" s="190"/>
      <c r="I95" s="190"/>
      <c r="K95" s="1"/>
      <c r="L95" s="1"/>
    </row>
    <row r="96" spans="2:12" x14ac:dyDescent="0.25">
      <c r="B96" s="90">
        <v>245</v>
      </c>
      <c r="C96" s="90">
        <f t="shared" si="2"/>
        <v>11.375</v>
      </c>
      <c r="D96" s="90">
        <f t="shared" si="3"/>
        <v>256.375</v>
      </c>
      <c r="E96" s="90">
        <v>255</v>
      </c>
      <c r="F96" s="139"/>
      <c r="G96" s="134"/>
      <c r="H96" s="134"/>
      <c r="I96" s="134"/>
      <c r="K96" s="1"/>
      <c r="L96" s="1"/>
    </row>
    <row r="97" spans="2:12" x14ac:dyDescent="0.25">
      <c r="B97" s="90">
        <v>250</v>
      </c>
      <c r="C97" s="90">
        <f t="shared" si="2"/>
        <v>11.6</v>
      </c>
      <c r="D97" s="90">
        <f t="shared" si="3"/>
        <v>261.60000000000002</v>
      </c>
      <c r="E97" s="90">
        <v>260</v>
      </c>
      <c r="F97" s="127"/>
      <c r="G97" s="127"/>
      <c r="H97" s="127"/>
      <c r="K97" s="1"/>
      <c r="L97" s="1"/>
    </row>
    <row r="98" spans="2:12" x14ac:dyDescent="0.25">
      <c r="K98" s="1"/>
      <c r="L98" s="1"/>
    </row>
  </sheetData>
  <protectedRanges>
    <protectedRange algorithmName="SHA-512" hashValue="qocw0op3TWJdaH+Hl/umO/gvIIRlf5QvA5GqfkeJmr7Tykj/5uvYowlLBU63i7pcCQ/tUBV2timhwuzQZMULkQ==" saltValue="cYQgUezMtUp7Wg/57G77Kw==" spinCount="100000" sqref="G17:H17" name="phone2"/>
    <protectedRange algorithmName="SHA-512" hashValue="/JDtD0QvTU/2dnOmicuKv8Md5f2w1Wq0XPpMG0s9Pbhs4CLtuwzZgHD8Utwh3XoRqdX42U686xZyoWniUHK3jw==" saltValue="nrmtfXFnb09qCtRMQ99uLA==" spinCount="100000" sqref="C12:E13" name="facility name"/>
    <protectedRange algorithmName="SHA-512" hashValue="R5AiDNUXxUnqwlKoGc/VBVfVcPlV2Pq1tYjSYM/LXLNa8YrKQxItjzAs+VFo/53T3ffJIRe4uJCtKFydbVE1ng==" saltValue="Ov1k22TFW1sWXCxYe2Y7/Q==" spinCount="100000" sqref="C11" name="courts"/>
    <protectedRange algorithmName="SHA-512" hashValue="eiYxuu4kEeGwKk3faZIgElN4/ir3pYNgikmxQxABDfIglQ0rMjKrC9EWdby1AX27LZEkVSWgF+aGJizlNTa7sg==" saltValue="fovSEKV8yHm7pQMntXxY4g==" spinCount="100000" sqref="G4:H4 G56:I56 I5" name="today date"/>
    <protectedRange algorithmName="SHA-512" hashValue="K1TSNGC86PKB/sOYEwp36Kgn6QXF/zqn3Thxl1+SkciMCxGs9UiksJQqDYHiw3Gntm0WZm1Dv5420fQrzB03fQ==" saltValue="9gKY+ucKeiaIC6/EsXfvFg==" spinCount="100000" sqref="C6:E7" name="date"/>
    <protectedRange algorithmName="SHA-512" hashValue="p52P9PBaLD1y8C0lHiltmGP4vUneBgVM68Ay0M/gayjPqZOpOmV54HEWD79g1y5g00hIYGIQpRFg4tOLSogUPw==" saltValue="/kMT0FwqTyxfGZB2FnK7QA==" spinCount="100000" sqref="G11" name="teams"/>
    <protectedRange algorithmName="SHA-512" hashValue="5/lhxDj39BuZxjSw9cjv6EFFaqaANTpfLTo73Cky9ge49fb2VCB65A0gdU6bURwnlTWaPe/XVhfv3rAROl5MVA==" saltValue="cQ/6kE2eT2z3xwtStgIq0Q==" spinCount="100000" sqref="C15:G15" name="host name"/>
    <protectedRange algorithmName="SHA-512" hashValue="5wOGa+JqSOUObXzICCr/y3kp6BNVXV0/czLe3hNOUCCRM+/Za4Oaavrz4oy1xBbc1kg8uyUYXgZu/bNqbkU5rg==" saltValue="Nvt8PN0giAfaMAcP33Ukmw==" spinCount="100000" sqref="D17:E17" name="phone1"/>
    <protectedRange algorithmName="SHA-512" hashValue="lo+9vduawOWlDXpjH9BQ45dSGIM+mDaSTsommiAWzwGHHh5CanlCN5hrPax6nV1nVCBiiBv0i9hzNiHjqxpoyA==" saltValue="vECq+T2q9ZzfMIBAhjx1Aw==" spinCount="100000" sqref="D18:H20" name="email"/>
    <protectedRange algorithmName="SHA-512" hashValue="ytqKUPk3Ppz5xa8m9ZWSLXugesP6Ad3aS0LIrLXlBnrDI+axEXSjfZP7VMha2vWKVAFwnSM8rjic7LKSDi7iQg==" saltValue="wREkMKoPXi5TOKSwxDLqIQ==" spinCount="100000" sqref="G58:I58" name="today date_2"/>
    <protectedRange algorithmName="SHA-512" hashValue="vfEOwC71vmYUgnxwzTBaKi7S3JhsMt1+9D8q8QuD0eX/1zsRvW9ky8qPQi0teNM+gk4Uie49M7sZci8NugewxQ==" saltValue="ptCbfidVuZx90Gde/UTODw==" spinCount="100000" sqref="E37 C37" name="entry fee_2"/>
    <protectedRange algorithmName="SHA-512" hashValue="dtfoVPNoGnwZFOlp6BwbdlCgNfoFiX8lawwr2tTlEadiLSbuoFtMh4CJx03kD7teLxsua6J0iKYW4c2LYPxkCA==" saltValue="sa7avYlPX+Am0BrOtOUJBw==" spinCount="100000" sqref="E22:E29 C22:C29" name="budget_1"/>
    <protectedRange algorithmName="SHA-512" hashValue="iU9IJGUii8UprFoz7bmdgJwRKI5FXRQq+Dt7gQnmJbkSUbrQaesibLpcH0ZfQ/j9VlP2s8rmvJ6VxnGH2AtJdA==" saltValue="sKvVd7KoUwfMtSVb9DF+0g==" spinCount="100000" sqref="E33 C33" name="paypal_1"/>
    <protectedRange algorithmName="SHA-512" hashValue="LQEzCOnh4at8XWLZtIu5ZeBOFZj/Vj1y5HcgEgVqmwtdAS8MYpyvT9g/d0seboLxtLW3dpOOcthmkpgrfopNTg==" saltValue="GRehZXSYu+39FR7mQyVHGg==" spinCount="100000" sqref="E43:F43" name="entry fee_1_1"/>
  </protectedRanges>
  <mergeCells count="56">
    <mergeCell ref="B51:I51"/>
    <mergeCell ref="B70:E70"/>
    <mergeCell ref="F25:I25"/>
    <mergeCell ref="A32:B32"/>
    <mergeCell ref="F32:I32"/>
    <mergeCell ref="F33:I33"/>
    <mergeCell ref="F34:I34"/>
    <mergeCell ref="A39:B39"/>
    <mergeCell ref="A40:B40"/>
    <mergeCell ref="F40:I40"/>
    <mergeCell ref="A41:B41"/>
    <mergeCell ref="A42:B42"/>
    <mergeCell ref="F42:I42"/>
    <mergeCell ref="A10:B10"/>
    <mergeCell ref="A12:B12"/>
    <mergeCell ref="C12:I12"/>
    <mergeCell ref="A13:B13"/>
    <mergeCell ref="C13:I13"/>
    <mergeCell ref="D10:E10"/>
    <mergeCell ref="C1:I1"/>
    <mergeCell ref="F4:H4"/>
    <mergeCell ref="A6:B6"/>
    <mergeCell ref="C6:E6"/>
    <mergeCell ref="F7:I7"/>
    <mergeCell ref="C2:I2"/>
    <mergeCell ref="C5:E5"/>
    <mergeCell ref="A5:B5"/>
    <mergeCell ref="C15:E15"/>
    <mergeCell ref="F15:G15"/>
    <mergeCell ref="H15:I15"/>
    <mergeCell ref="A17:B17"/>
    <mergeCell ref="D17:E17"/>
    <mergeCell ref="G17:H17"/>
    <mergeCell ref="A15:B15"/>
    <mergeCell ref="D18:H18"/>
    <mergeCell ref="A19:B19"/>
    <mergeCell ref="C19:I19"/>
    <mergeCell ref="A50:B50"/>
    <mergeCell ref="C50:D50"/>
    <mergeCell ref="A44:I44"/>
    <mergeCell ref="B46:C46"/>
    <mergeCell ref="D46:I46"/>
    <mergeCell ref="F50:G50"/>
    <mergeCell ref="F28:I28"/>
    <mergeCell ref="F22:H22"/>
    <mergeCell ref="F23:H23"/>
    <mergeCell ref="F24:H24"/>
    <mergeCell ref="F26:I26"/>
    <mergeCell ref="F29:I29"/>
    <mergeCell ref="F37:I38"/>
    <mergeCell ref="G92:I95"/>
    <mergeCell ref="C54:I54"/>
    <mergeCell ref="C55:H55"/>
    <mergeCell ref="A58:I58"/>
    <mergeCell ref="G62:I68"/>
    <mergeCell ref="G73:I76"/>
  </mergeCells>
  <dataValidations count="2">
    <dataValidation type="list" showErrorMessage="1" sqref="G11">
      <formula1>$K$8:$K$14</formula1>
    </dataValidation>
    <dataValidation type="list" showErrorMessage="1" sqref="C11">
      <formula1>$K$1:$K$5</formula1>
    </dataValidation>
  </dataValidations>
  <pageMargins left="0.5" right="0.45" top="0.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Lookups!$A$2:$A$4</xm:f>
          </x14:formula1>
          <xm:sqref>B8</xm:sqref>
        </x14:dataValidation>
        <x14:dataValidation type="list" allowBlank="1" showInputMessage="1" showErrorMessage="1">
          <x14:formula1>
            <xm:f>Lookups!$A$7:$A$14</xm:f>
          </x14:formula1>
          <xm:sqref>E8</xm:sqref>
        </x14:dataValidation>
        <x14:dataValidation type="list" allowBlank="1" showInputMessage="1" showErrorMessage="1">
          <x14:formula1>
            <xm:f>Lookups!$A$36:$A$37</xm:f>
          </x14:formula1>
          <xm:sqref>F10</xm:sqref>
        </x14:dataValidation>
        <x14:dataValidation type="list" allowBlank="1" showInputMessage="1" showErrorMessage="1">
          <x14:formula1>
            <xm:f>Lookups!$A$26</xm:f>
          </x14:formula1>
          <xm:sqref>C10</xm:sqref>
        </x14:dataValidation>
        <x14:dataValidation type="list" allowBlank="1" showInputMessage="1" showErrorMessage="1">
          <x14:formula1>
            <xm:f>Lookups!$A$17:$A$19</xm:f>
          </x14:formula1>
          <xm:sqref>I10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98"/>
  <sheetViews>
    <sheetView tabSelected="1" workbookViewId="0">
      <selection activeCell="H43" sqref="H43"/>
    </sheetView>
  </sheetViews>
  <sheetFormatPr defaultRowHeight="15" x14ac:dyDescent="0.25"/>
  <cols>
    <col min="1" max="1" width="8.85546875" style="1"/>
    <col min="2" max="3" width="12.7109375" style="2" customWidth="1"/>
    <col min="4" max="4" width="9" style="7" bestFit="1" customWidth="1"/>
    <col min="5" max="5" width="12.7109375" style="1" customWidth="1"/>
    <col min="6" max="8" width="8.85546875" style="1"/>
    <col min="9" max="9" width="13.7109375" style="7" customWidth="1"/>
    <col min="10" max="10" width="8.85546875" style="1"/>
  </cols>
  <sheetData>
    <row r="1" spans="1:12" ht="21" x14ac:dyDescent="0.3">
      <c r="C1" s="251" t="s">
        <v>0</v>
      </c>
      <c r="D1" s="252"/>
      <c r="E1" s="252"/>
      <c r="F1" s="252"/>
      <c r="G1" s="252"/>
      <c r="H1" s="252"/>
      <c r="I1" s="252"/>
    </row>
    <row r="2" spans="1:12" ht="21" x14ac:dyDescent="0.4">
      <c r="A2" s="3"/>
      <c r="B2" s="4"/>
      <c r="C2" s="253" t="s">
        <v>104</v>
      </c>
      <c r="D2" s="254"/>
      <c r="E2" s="254"/>
      <c r="F2" s="254"/>
      <c r="G2" s="254"/>
      <c r="H2" s="254"/>
      <c r="I2" s="255"/>
      <c r="J2" s="5"/>
    </row>
    <row r="3" spans="1:12" ht="21" x14ac:dyDescent="0.4">
      <c r="A3" s="3"/>
      <c r="B3" s="4"/>
      <c r="C3" s="114"/>
      <c r="D3" s="115"/>
      <c r="E3" s="115"/>
      <c r="F3" s="115"/>
      <c r="G3" s="115"/>
      <c r="H3" s="115"/>
      <c r="I3" s="116"/>
      <c r="J3" s="5"/>
    </row>
    <row r="4" spans="1:12" x14ac:dyDescent="0.25">
      <c r="E4" s="117" t="s">
        <v>1</v>
      </c>
      <c r="F4" s="223"/>
      <c r="G4" s="223"/>
      <c r="H4" s="223"/>
    </row>
    <row r="5" spans="1:12" x14ac:dyDescent="0.25">
      <c r="A5" s="117" t="s">
        <v>121</v>
      </c>
      <c r="B5" s="117"/>
      <c r="C5" s="224"/>
      <c r="D5" s="224"/>
      <c r="E5" s="177"/>
      <c r="I5" s="9"/>
    </row>
    <row r="6" spans="1:12" x14ac:dyDescent="0.25">
      <c r="A6" s="206" t="s">
        <v>2</v>
      </c>
      <c r="B6" s="206"/>
      <c r="C6" s="224"/>
      <c r="D6" s="224"/>
      <c r="E6" s="177"/>
    </row>
    <row r="7" spans="1:12" ht="14.45" x14ac:dyDescent="0.3">
      <c r="A7" s="78"/>
      <c r="B7" s="78"/>
      <c r="C7" s="84"/>
      <c r="D7" s="84"/>
      <c r="E7" s="82"/>
      <c r="F7" s="225" t="s">
        <v>91</v>
      </c>
      <c r="G7" s="225"/>
      <c r="H7" s="225"/>
      <c r="I7" s="225"/>
    </row>
    <row r="8" spans="1:12" ht="14.45" x14ac:dyDescent="0.3">
      <c r="A8" s="78" t="s">
        <v>3</v>
      </c>
      <c r="B8" s="89"/>
      <c r="C8" s="11"/>
      <c r="D8" s="12" t="s">
        <v>5</v>
      </c>
      <c r="E8" s="11"/>
      <c r="F8" s="79" t="s">
        <v>7</v>
      </c>
      <c r="G8" s="79"/>
      <c r="H8" s="79"/>
      <c r="I8" s="79"/>
    </row>
    <row r="10" spans="1:12" ht="14.45" x14ac:dyDescent="0.3">
      <c r="A10" s="206" t="s">
        <v>8</v>
      </c>
      <c r="B10" s="206"/>
      <c r="C10" s="70"/>
      <c r="D10" s="229" t="s">
        <v>9</v>
      </c>
      <c r="E10" s="179"/>
      <c r="F10" s="68"/>
      <c r="G10" s="136"/>
      <c r="H10" s="103" t="s">
        <v>100</v>
      </c>
      <c r="I10" s="67"/>
      <c r="L10" s="1"/>
    </row>
    <row r="11" spans="1:12" ht="14.45" x14ac:dyDescent="0.3">
      <c r="A11" s="83"/>
      <c r="B11" s="83"/>
      <c r="C11" s="16"/>
      <c r="E11" s="86"/>
      <c r="F11" s="83"/>
      <c r="G11" s="18"/>
      <c r="H11" s="85"/>
      <c r="I11" s="88"/>
    </row>
    <row r="12" spans="1:12" ht="14.45" x14ac:dyDescent="0.3">
      <c r="A12" s="206" t="s">
        <v>10</v>
      </c>
      <c r="B12" s="218"/>
      <c r="C12" s="209"/>
      <c r="D12" s="210"/>
      <c r="E12" s="210"/>
      <c r="F12" s="180"/>
      <c r="G12" s="180"/>
      <c r="H12" s="180"/>
      <c r="I12" s="180"/>
    </row>
    <row r="13" spans="1:12" ht="14.45" x14ac:dyDescent="0.3">
      <c r="A13" s="206" t="s">
        <v>11</v>
      </c>
      <c r="B13" s="218"/>
      <c r="C13" s="219"/>
      <c r="D13" s="220"/>
      <c r="E13" s="220"/>
      <c r="F13" s="220"/>
      <c r="G13" s="220"/>
      <c r="H13" s="220"/>
      <c r="I13" s="220"/>
    </row>
    <row r="14" spans="1:12" ht="14.45" x14ac:dyDescent="0.3">
      <c r="A14" s="78"/>
      <c r="B14" s="19"/>
      <c r="C14" s="20"/>
      <c r="D14" s="21"/>
      <c r="E14" s="21"/>
    </row>
    <row r="15" spans="1:12" ht="14.45" x14ac:dyDescent="0.3">
      <c r="A15" s="206" t="s">
        <v>12</v>
      </c>
      <c r="B15" s="206"/>
      <c r="C15" s="209"/>
      <c r="D15" s="210"/>
      <c r="E15" s="210"/>
      <c r="F15" s="211" t="s">
        <v>13</v>
      </c>
      <c r="G15" s="211"/>
      <c r="H15" s="212"/>
      <c r="I15" s="212"/>
    </row>
    <row r="16" spans="1:12" ht="14.45" x14ac:dyDescent="0.3">
      <c r="A16" s="78"/>
      <c r="B16" s="19"/>
      <c r="C16" s="20"/>
      <c r="D16" s="21"/>
      <c r="E16" s="21"/>
    </row>
    <row r="17" spans="1:10" ht="14.45" x14ac:dyDescent="0.3">
      <c r="A17" s="206" t="s">
        <v>14</v>
      </c>
      <c r="B17" s="206"/>
      <c r="C17" s="20" t="s">
        <v>15</v>
      </c>
      <c r="D17" s="210"/>
      <c r="E17" s="210"/>
      <c r="F17" s="20" t="s">
        <v>16</v>
      </c>
      <c r="G17" s="213"/>
      <c r="H17" s="213"/>
    </row>
    <row r="18" spans="1:10" ht="14.45" x14ac:dyDescent="0.3">
      <c r="A18" s="78"/>
      <c r="B18" s="78"/>
      <c r="C18" s="20" t="s">
        <v>18</v>
      </c>
      <c r="D18" s="232"/>
      <c r="E18" s="177"/>
      <c r="F18" s="177"/>
      <c r="G18" s="177"/>
      <c r="H18" s="177"/>
    </row>
    <row r="19" spans="1:10" ht="14.45" x14ac:dyDescent="0.3">
      <c r="A19" s="206" t="s">
        <v>19</v>
      </c>
      <c r="B19" s="206"/>
      <c r="C19" s="215"/>
      <c r="D19" s="216"/>
      <c r="E19" s="216"/>
      <c r="F19" s="216"/>
      <c r="G19" s="216"/>
      <c r="H19" s="216"/>
      <c r="I19" s="216"/>
    </row>
    <row r="20" spans="1:10" ht="14.45" x14ac:dyDescent="0.3">
      <c r="A20" s="78"/>
      <c r="B20" s="78"/>
      <c r="C20" s="20"/>
      <c r="D20" s="22"/>
      <c r="E20" s="23"/>
      <c r="F20" s="23"/>
      <c r="G20" s="23"/>
      <c r="H20" s="23"/>
    </row>
    <row r="21" spans="1:10" ht="14.45" x14ac:dyDescent="0.3">
      <c r="B21" s="24" t="s">
        <v>22</v>
      </c>
      <c r="C21" s="25" t="s">
        <v>23</v>
      </c>
      <c r="D21" s="26"/>
      <c r="E21" s="27" t="s">
        <v>24</v>
      </c>
    </row>
    <row r="22" spans="1:10" ht="14.45" x14ac:dyDescent="0.3">
      <c r="A22" s="5"/>
      <c r="B22" s="4" t="s">
        <v>25</v>
      </c>
      <c r="C22" s="28"/>
      <c r="D22" s="5"/>
      <c r="E22" s="29"/>
      <c r="F22" s="217" t="s">
        <v>26</v>
      </c>
      <c r="G22" s="171"/>
      <c r="H22" s="171"/>
      <c r="I22" s="143"/>
      <c r="J22" s="5"/>
    </row>
    <row r="23" spans="1:10" ht="14.45" x14ac:dyDescent="0.3">
      <c r="A23" s="5"/>
      <c r="B23" s="4" t="s">
        <v>28</v>
      </c>
      <c r="C23" s="28"/>
      <c r="D23" s="5"/>
      <c r="E23" s="123"/>
      <c r="F23" s="170" t="s">
        <v>29</v>
      </c>
      <c r="G23" s="171"/>
      <c r="H23" s="171"/>
      <c r="I23" s="143"/>
      <c r="J23" s="5"/>
    </row>
    <row r="24" spans="1:10" ht="14.45" x14ac:dyDescent="0.3">
      <c r="A24" s="5"/>
      <c r="B24" s="4" t="s">
        <v>31</v>
      </c>
      <c r="C24" s="28"/>
      <c r="D24" s="5"/>
      <c r="E24" s="71">
        <f>(10*E32)</f>
        <v>0</v>
      </c>
      <c r="F24" s="217" t="s">
        <v>120</v>
      </c>
      <c r="G24" s="171"/>
      <c r="H24" s="171"/>
      <c r="I24" s="143"/>
      <c r="J24" s="5"/>
    </row>
    <row r="25" spans="1:10" ht="14.45" x14ac:dyDescent="0.3">
      <c r="A25" s="5"/>
      <c r="B25" s="4" t="s">
        <v>33</v>
      </c>
      <c r="C25" s="137"/>
      <c r="D25" s="5"/>
      <c r="E25" s="123"/>
      <c r="F25" s="217" t="s">
        <v>34</v>
      </c>
      <c r="G25" s="171"/>
      <c r="H25" s="171"/>
      <c r="I25" s="171"/>
      <c r="J25" s="5"/>
    </row>
    <row r="26" spans="1:10" ht="14.45" x14ac:dyDescent="0.3">
      <c r="A26" s="5"/>
      <c r="B26" s="4" t="s">
        <v>36</v>
      </c>
      <c r="C26" s="28"/>
      <c r="D26" s="5"/>
      <c r="E26" s="29"/>
      <c r="F26" s="166" t="s">
        <v>37</v>
      </c>
      <c r="G26" s="167"/>
      <c r="H26" s="167"/>
      <c r="I26" s="167"/>
      <c r="J26" s="5"/>
    </row>
    <row r="27" spans="1:10" x14ac:dyDescent="0.25">
      <c r="A27" s="5"/>
      <c r="B27" s="4" t="s">
        <v>39</v>
      </c>
      <c r="C27" s="28"/>
      <c r="D27" s="5"/>
      <c r="E27" s="29"/>
      <c r="F27" s="144" t="s">
        <v>40</v>
      </c>
      <c r="G27" s="144"/>
      <c r="H27" s="144"/>
      <c r="I27" s="144"/>
      <c r="J27" s="5"/>
    </row>
    <row r="28" spans="1:10" x14ac:dyDescent="0.25">
      <c r="A28" s="5"/>
      <c r="B28" s="4" t="s">
        <v>42</v>
      </c>
      <c r="C28" s="28"/>
      <c r="D28" s="5"/>
      <c r="E28" s="29"/>
      <c r="F28" s="168" t="s">
        <v>118</v>
      </c>
      <c r="G28" s="169"/>
      <c r="H28" s="169"/>
      <c r="I28" s="169"/>
      <c r="J28" s="5"/>
    </row>
    <row r="29" spans="1:10" x14ac:dyDescent="0.25">
      <c r="A29" s="5"/>
      <c r="B29" s="4" t="s">
        <v>44</v>
      </c>
      <c r="C29" s="28"/>
      <c r="D29" s="5"/>
      <c r="E29" s="29"/>
      <c r="F29" s="170" t="s">
        <v>45</v>
      </c>
      <c r="G29" s="171"/>
      <c r="H29" s="171"/>
      <c r="I29" s="171"/>
      <c r="J29" s="5"/>
    </row>
    <row r="30" spans="1:10" x14ac:dyDescent="0.25">
      <c r="A30" s="5"/>
      <c r="B30" s="31" t="s">
        <v>47</v>
      </c>
      <c r="C30" s="32">
        <f>SUM(C22:C29)</f>
        <v>0</v>
      </c>
      <c r="D30" s="3"/>
      <c r="E30" s="32">
        <f>SUM(E22:E29)</f>
        <v>0</v>
      </c>
      <c r="F30" s="33"/>
      <c r="G30" s="33"/>
      <c r="H30" s="33"/>
      <c r="I30" s="34"/>
      <c r="J30" s="5"/>
    </row>
    <row r="31" spans="1:10" ht="4.9000000000000004" customHeight="1" thickBot="1" x14ac:dyDescent="0.3">
      <c r="A31" s="5"/>
      <c r="B31" s="4"/>
      <c r="C31" s="35"/>
      <c r="D31" s="5"/>
      <c r="E31" s="35"/>
      <c r="F31" s="33"/>
      <c r="G31" s="33"/>
      <c r="H31" s="33"/>
      <c r="I31" s="34"/>
      <c r="J31" s="5"/>
    </row>
    <row r="32" spans="1:10" ht="15.75" thickBot="1" x14ac:dyDescent="0.3">
      <c r="A32" s="205" t="s">
        <v>48</v>
      </c>
      <c r="B32" s="206"/>
      <c r="C32" s="36">
        <f>(C30/13.5)</f>
        <v>0</v>
      </c>
      <c r="D32" s="5"/>
      <c r="E32" s="148"/>
      <c r="F32" s="207" t="s">
        <v>119</v>
      </c>
      <c r="G32" s="208"/>
      <c r="H32" s="208"/>
      <c r="I32" s="208"/>
      <c r="J32" s="5"/>
    </row>
    <row r="33" spans="1:10" x14ac:dyDescent="0.25">
      <c r="A33" s="5"/>
      <c r="B33" s="4" t="s">
        <v>49</v>
      </c>
      <c r="C33" s="28"/>
      <c r="D33" s="5"/>
      <c r="E33" s="35"/>
      <c r="F33" s="175" t="s">
        <v>92</v>
      </c>
      <c r="G33" s="176"/>
      <c r="H33" s="176"/>
      <c r="I33" s="176"/>
      <c r="J33" s="5"/>
    </row>
    <row r="34" spans="1:10" x14ac:dyDescent="0.25">
      <c r="A34" s="5"/>
      <c r="B34" s="4" t="s">
        <v>47</v>
      </c>
      <c r="C34" s="37">
        <f>(C32+C33)</f>
        <v>0</v>
      </c>
      <c r="D34" s="5"/>
      <c r="E34" s="35"/>
      <c r="F34" s="175" t="s">
        <v>51</v>
      </c>
      <c r="G34" s="171"/>
      <c r="H34" s="171"/>
      <c r="I34" s="171"/>
      <c r="J34" s="5"/>
    </row>
    <row r="35" spans="1:10" ht="4.9000000000000004" customHeight="1" x14ac:dyDescent="0.25">
      <c r="A35" s="5"/>
      <c r="B35" s="31"/>
      <c r="C35" s="38"/>
      <c r="D35" s="3"/>
      <c r="E35" s="38"/>
      <c r="F35" s="33"/>
      <c r="G35" s="33"/>
      <c r="H35" s="33"/>
      <c r="I35" s="34"/>
      <c r="J35" s="5"/>
    </row>
    <row r="36" spans="1:10" x14ac:dyDescent="0.25">
      <c r="A36" s="5"/>
      <c r="B36" s="39" t="s">
        <v>52</v>
      </c>
      <c r="C36" s="40" t="s">
        <v>23</v>
      </c>
      <c r="D36" s="3"/>
      <c r="E36" s="27" t="s">
        <v>24</v>
      </c>
      <c r="F36" s="33"/>
      <c r="G36" s="33"/>
      <c r="H36" s="33"/>
      <c r="I36" s="34"/>
      <c r="J36" s="5"/>
    </row>
    <row r="37" spans="1:10" ht="14.45" customHeight="1" x14ac:dyDescent="0.25">
      <c r="A37" s="5"/>
      <c r="B37" s="31" t="s">
        <v>53</v>
      </c>
      <c r="C37" s="72">
        <v>0</v>
      </c>
      <c r="D37" s="3"/>
      <c r="E37" s="42">
        <f>(E32*C37)</f>
        <v>0</v>
      </c>
      <c r="F37" s="172" t="s">
        <v>54</v>
      </c>
      <c r="G37" s="173"/>
      <c r="H37" s="173"/>
      <c r="I37" s="173"/>
      <c r="J37" s="5"/>
    </row>
    <row r="38" spans="1:10" x14ac:dyDescent="0.25">
      <c r="A38" s="5"/>
      <c r="B38" s="5"/>
      <c r="C38" s="31"/>
      <c r="D38" s="5"/>
      <c r="E38" s="35"/>
      <c r="F38" s="173"/>
      <c r="G38" s="173"/>
      <c r="H38" s="173"/>
      <c r="I38" s="173"/>
      <c r="J38" s="5"/>
    </row>
    <row r="39" spans="1:10" x14ac:dyDescent="0.25">
      <c r="A39" s="181" t="s">
        <v>55</v>
      </c>
      <c r="B39" s="182"/>
      <c r="C39" s="43">
        <f>(C37*15)</f>
        <v>0</v>
      </c>
      <c r="D39" s="5"/>
      <c r="E39" s="29"/>
      <c r="F39" s="147"/>
      <c r="G39" s="147"/>
      <c r="H39" s="147"/>
      <c r="I39" s="147"/>
      <c r="J39" s="5"/>
    </row>
    <row r="40" spans="1:10" x14ac:dyDescent="0.25">
      <c r="A40" s="249" t="s">
        <v>56</v>
      </c>
      <c r="B40" s="250"/>
      <c r="C40" s="44"/>
      <c r="D40" s="5"/>
      <c r="E40" s="124"/>
      <c r="F40" s="185" t="s">
        <v>57</v>
      </c>
      <c r="G40" s="186"/>
      <c r="H40" s="186"/>
      <c r="I40" s="186"/>
      <c r="J40" s="5"/>
    </row>
    <row r="41" spans="1:10" x14ac:dyDescent="0.25">
      <c r="A41" s="200" t="s">
        <v>58</v>
      </c>
      <c r="B41" s="200"/>
      <c r="C41" s="46">
        <f>(14*C33)</f>
        <v>0</v>
      </c>
      <c r="D41" s="5"/>
      <c r="E41" s="45"/>
      <c r="F41" s="81"/>
      <c r="G41" s="81"/>
      <c r="H41" s="81"/>
      <c r="I41" s="81"/>
      <c r="J41" s="5"/>
    </row>
    <row r="42" spans="1:10" ht="15.75" thickBot="1" x14ac:dyDescent="0.3">
      <c r="A42" s="200" t="s">
        <v>103</v>
      </c>
      <c r="B42" s="201"/>
      <c r="C42" s="48">
        <f>(C37*2)</f>
        <v>0</v>
      </c>
      <c r="D42" s="5"/>
      <c r="E42" s="49"/>
      <c r="F42" s="202" t="s">
        <v>60</v>
      </c>
      <c r="G42" s="203"/>
      <c r="H42" s="203"/>
      <c r="I42" s="203"/>
      <c r="J42" s="5"/>
    </row>
    <row r="43" spans="1:10" ht="15.75" thickBot="1" x14ac:dyDescent="0.3">
      <c r="A43" s="5"/>
      <c r="B43" s="50" t="s">
        <v>61</v>
      </c>
      <c r="C43" s="51">
        <f>(C39-C30-C41-C42)</f>
        <v>0</v>
      </c>
      <c r="D43" s="5"/>
      <c r="E43" s="52">
        <f>(E39-E30-E41-E42)</f>
        <v>0</v>
      </c>
      <c r="F43" s="35"/>
      <c r="G43" s="33"/>
      <c r="H43" s="33"/>
      <c r="I43" s="34"/>
      <c r="J43" s="5"/>
    </row>
    <row r="44" spans="1:10" x14ac:dyDescent="0.25">
      <c r="A44" s="242" t="s">
        <v>62</v>
      </c>
      <c r="B44" s="242"/>
      <c r="C44" s="242"/>
      <c r="D44" s="242"/>
      <c r="E44" s="242"/>
      <c r="F44" s="242"/>
      <c r="G44" s="242"/>
      <c r="H44" s="242"/>
      <c r="I44" s="242"/>
    </row>
    <row r="45" spans="1:10" x14ac:dyDescent="0.25">
      <c r="A45" s="80"/>
      <c r="B45" s="80"/>
      <c r="C45" s="80"/>
      <c r="D45" s="80"/>
      <c r="E45" s="80"/>
      <c r="F45" s="80"/>
      <c r="G45" s="80"/>
      <c r="H45" s="80"/>
      <c r="I45" s="80"/>
    </row>
    <row r="46" spans="1:10" ht="19.5" x14ac:dyDescent="0.35">
      <c r="A46" s="83" t="s">
        <v>63</v>
      </c>
      <c r="B46" s="187"/>
      <c r="C46" s="187"/>
      <c r="D46" s="188" t="s">
        <v>64</v>
      </c>
      <c r="E46" s="176"/>
      <c r="F46" s="176"/>
      <c r="G46" s="176"/>
      <c r="H46" s="176"/>
      <c r="I46" s="176"/>
    </row>
    <row r="47" spans="1:10" ht="15.75" thickBot="1" x14ac:dyDescent="0.3">
      <c r="B47" s="1"/>
      <c r="C47" s="1"/>
      <c r="D47" s="1"/>
      <c r="I47" s="1"/>
    </row>
    <row r="48" spans="1:10" ht="3" customHeight="1" thickBot="1" x14ac:dyDescent="0.3">
      <c r="A48" s="55"/>
      <c r="B48" s="56"/>
      <c r="C48" s="56"/>
      <c r="D48" s="56"/>
      <c r="E48" s="56"/>
      <c r="F48" s="56"/>
      <c r="G48" s="56"/>
      <c r="H48" s="56"/>
      <c r="I48" s="57"/>
    </row>
    <row r="49" spans="1:12" x14ac:dyDescent="0.25">
      <c r="A49" s="58"/>
      <c r="B49" s="58"/>
      <c r="C49" s="58"/>
      <c r="D49" s="58"/>
      <c r="E49" s="58"/>
      <c r="F49" s="58"/>
      <c r="G49" s="58"/>
      <c r="H49" s="58"/>
      <c r="I49" s="58"/>
    </row>
    <row r="50" spans="1:12" x14ac:dyDescent="0.25">
      <c r="A50" s="178" t="s">
        <v>65</v>
      </c>
      <c r="B50" s="179"/>
      <c r="C50" s="177"/>
      <c r="D50" s="180"/>
      <c r="E50" s="146" t="s">
        <v>66</v>
      </c>
      <c r="F50" s="177"/>
      <c r="G50" s="177"/>
      <c r="I50" s="1"/>
    </row>
    <row r="51" spans="1:12" x14ac:dyDescent="0.25">
      <c r="A51" s="59" t="s">
        <v>67</v>
      </c>
      <c r="B51" s="177"/>
      <c r="C51" s="177"/>
      <c r="D51" s="177"/>
      <c r="E51" s="177"/>
      <c r="F51" s="177"/>
      <c r="G51" s="177"/>
      <c r="H51" s="177"/>
      <c r="I51" s="177"/>
    </row>
    <row r="54" spans="1:12" ht="21" x14ac:dyDescent="0.35">
      <c r="A54" s="60"/>
      <c r="B54" s="61"/>
      <c r="C54" s="191" t="s">
        <v>0</v>
      </c>
      <c r="D54" s="192"/>
      <c r="E54" s="192"/>
      <c r="F54" s="192"/>
      <c r="G54" s="192"/>
      <c r="H54" s="193"/>
      <c r="I54" s="194"/>
      <c r="J54" s="62"/>
    </row>
    <row r="55" spans="1:12" ht="17.25" x14ac:dyDescent="0.3">
      <c r="C55" s="240" t="s">
        <v>101</v>
      </c>
      <c r="D55" s="241"/>
      <c r="E55" s="241"/>
      <c r="F55" s="241"/>
      <c r="G55" s="241"/>
      <c r="H55" s="241"/>
    </row>
    <row r="56" spans="1:12" x14ac:dyDescent="0.25">
      <c r="E56" s="87"/>
      <c r="F56" s="63"/>
      <c r="G56" s="63"/>
      <c r="H56" s="63"/>
      <c r="I56" s="9"/>
    </row>
    <row r="57" spans="1:12" ht="9" customHeight="1" x14ac:dyDescent="0.25"/>
    <row r="58" spans="1:12" ht="19.5" customHeight="1" x14ac:dyDescent="0.25">
      <c r="A58" s="197" t="s">
        <v>94</v>
      </c>
      <c r="B58" s="197"/>
      <c r="C58" s="197"/>
      <c r="D58" s="197"/>
      <c r="E58" s="197"/>
      <c r="F58" s="197"/>
      <c r="G58" s="197"/>
      <c r="H58" s="197"/>
      <c r="I58" s="197"/>
      <c r="K58" s="1"/>
      <c r="L58" s="1"/>
    </row>
    <row r="59" spans="1:12" x14ac:dyDescent="0.25">
      <c r="K59" s="1"/>
      <c r="L59" s="1"/>
    </row>
    <row r="60" spans="1:12" x14ac:dyDescent="0.25">
      <c r="A60" s="151" t="s">
        <v>102</v>
      </c>
      <c r="B60" s="152"/>
      <c r="C60" s="153"/>
      <c r="D60" s="154"/>
      <c r="E60" s="155"/>
      <c r="K60" s="1"/>
      <c r="L60" s="1"/>
    </row>
    <row r="61" spans="1:12" x14ac:dyDescent="0.25">
      <c r="A61" s="155"/>
      <c r="B61" s="152"/>
      <c r="C61" s="156" t="s">
        <v>70</v>
      </c>
      <c r="D61" s="154"/>
      <c r="E61" s="155"/>
      <c r="K61" s="1"/>
      <c r="L61" s="1"/>
    </row>
    <row r="62" spans="1:12" ht="14.45" customHeight="1" x14ac:dyDescent="0.25">
      <c r="A62" s="157" t="s">
        <v>71</v>
      </c>
      <c r="B62" s="152" t="s">
        <v>72</v>
      </c>
      <c r="C62" s="158" t="s">
        <v>73</v>
      </c>
      <c r="D62" s="159">
        <v>15</v>
      </c>
      <c r="E62" s="160">
        <f>(15*22.5)</f>
        <v>337.5</v>
      </c>
      <c r="G62" s="199" t="s">
        <v>74</v>
      </c>
      <c r="H62" s="199"/>
      <c r="I62" s="199"/>
      <c r="K62" s="1"/>
      <c r="L62" s="1"/>
    </row>
    <row r="63" spans="1:12" x14ac:dyDescent="0.25">
      <c r="A63" s="157"/>
      <c r="B63" s="152" t="s">
        <v>75</v>
      </c>
      <c r="C63" s="158" t="s">
        <v>76</v>
      </c>
      <c r="D63" s="159">
        <v>3</v>
      </c>
      <c r="E63" s="160">
        <f>(C63*D63)</f>
        <v>37.5</v>
      </c>
      <c r="G63" s="199"/>
      <c r="H63" s="199"/>
      <c r="I63" s="199"/>
      <c r="K63" s="1"/>
      <c r="L63" s="1"/>
    </row>
    <row r="64" spans="1:12" x14ac:dyDescent="0.25">
      <c r="A64" s="157" t="s">
        <v>77</v>
      </c>
      <c r="B64" s="152" t="s">
        <v>72</v>
      </c>
      <c r="C64" s="158" t="s">
        <v>78</v>
      </c>
      <c r="D64" s="159">
        <v>4</v>
      </c>
      <c r="E64" s="160">
        <f>(6*32.5)</f>
        <v>195</v>
      </c>
      <c r="G64" s="199"/>
      <c r="H64" s="199"/>
      <c r="I64" s="199"/>
      <c r="K64" s="1"/>
      <c r="L64" s="1"/>
    </row>
    <row r="65" spans="1:12" x14ac:dyDescent="0.25">
      <c r="A65" s="161" t="s">
        <v>79</v>
      </c>
      <c r="B65" s="152" t="s">
        <v>80</v>
      </c>
      <c r="C65" s="158" t="s">
        <v>81</v>
      </c>
      <c r="D65" s="159">
        <v>3</v>
      </c>
      <c r="E65" s="160">
        <f>(C65*D65)</f>
        <v>90</v>
      </c>
      <c r="G65" s="199"/>
      <c r="H65" s="199"/>
      <c r="I65" s="199"/>
      <c r="K65" s="1"/>
      <c r="L65" s="1"/>
    </row>
    <row r="66" spans="1:12" x14ac:dyDescent="0.25">
      <c r="A66" s="155"/>
      <c r="B66" s="152" t="s">
        <v>82</v>
      </c>
      <c r="C66" s="158" t="s">
        <v>83</v>
      </c>
      <c r="D66" s="159">
        <v>13</v>
      </c>
      <c r="E66" s="160">
        <v>6</v>
      </c>
      <c r="G66" s="199"/>
      <c r="H66" s="199"/>
      <c r="I66" s="199"/>
      <c r="K66" s="1"/>
      <c r="L66" s="1"/>
    </row>
    <row r="67" spans="1:12" x14ac:dyDescent="0.25">
      <c r="A67" s="155"/>
      <c r="B67" s="152" t="s">
        <v>84</v>
      </c>
      <c r="C67" s="158">
        <v>25</v>
      </c>
      <c r="D67" s="159">
        <v>3</v>
      </c>
      <c r="E67" s="160">
        <f>(C67*D67)</f>
        <v>75</v>
      </c>
      <c r="G67" s="199"/>
      <c r="H67" s="199"/>
      <c r="I67" s="199"/>
      <c r="K67" s="1"/>
      <c r="L67" s="1"/>
    </row>
    <row r="68" spans="1:12" x14ac:dyDescent="0.25">
      <c r="A68" s="155"/>
      <c r="B68" s="162" t="s">
        <v>47</v>
      </c>
      <c r="C68" s="163"/>
      <c r="D68" s="164"/>
      <c r="E68" s="165">
        <f>SUM(E62:E67)</f>
        <v>741</v>
      </c>
      <c r="G68" s="199"/>
      <c r="H68" s="199"/>
      <c r="I68" s="199"/>
      <c r="K68" s="1"/>
      <c r="L68" s="1"/>
    </row>
    <row r="69" spans="1:12" x14ac:dyDescent="0.25">
      <c r="A69" s="118"/>
      <c r="B69" s="119"/>
      <c r="C69" s="120"/>
      <c r="D69" s="121"/>
      <c r="E69" s="122"/>
      <c r="K69" s="1"/>
      <c r="L69" s="1"/>
    </row>
    <row r="70" spans="1:12" ht="17.25" x14ac:dyDescent="0.3">
      <c r="B70" s="247" t="s">
        <v>85</v>
      </c>
      <c r="C70" s="248"/>
      <c r="D70" s="248"/>
      <c r="E70" s="248"/>
      <c r="F70" s="108"/>
      <c r="G70" s="109"/>
      <c r="H70" s="109"/>
      <c r="K70" s="1"/>
      <c r="L70" s="1"/>
    </row>
    <row r="71" spans="1:12" x14ac:dyDescent="0.25">
      <c r="B71" s="128" t="s">
        <v>86</v>
      </c>
      <c r="C71" s="128" t="s">
        <v>87</v>
      </c>
      <c r="D71" s="128" t="s">
        <v>47</v>
      </c>
      <c r="E71" s="129" t="s">
        <v>88</v>
      </c>
      <c r="K71" s="1"/>
      <c r="L71" s="1"/>
    </row>
    <row r="72" spans="1:12" x14ac:dyDescent="0.25">
      <c r="B72" s="130">
        <v>125</v>
      </c>
      <c r="C72" s="90">
        <f t="shared" ref="C72:C81" si="0">(B72*0.05)+0.35</f>
        <v>6.6</v>
      </c>
      <c r="D72" s="90">
        <f t="shared" ref="D72:D81" si="1">(B72+C72)</f>
        <v>131.6</v>
      </c>
      <c r="E72" s="90">
        <v>130</v>
      </c>
      <c r="F72" s="126"/>
      <c r="G72" s="126"/>
      <c r="H72" s="126"/>
      <c r="I72" s="65"/>
      <c r="J72" s="66"/>
      <c r="K72" s="66"/>
      <c r="L72" s="66"/>
    </row>
    <row r="73" spans="1:12" ht="14.45" customHeight="1" x14ac:dyDescent="0.25">
      <c r="B73" s="130">
        <v>130</v>
      </c>
      <c r="C73" s="90">
        <f t="shared" si="0"/>
        <v>6.85</v>
      </c>
      <c r="D73" s="90">
        <f t="shared" si="1"/>
        <v>136.85</v>
      </c>
      <c r="E73" s="90">
        <v>140</v>
      </c>
      <c r="F73" s="138"/>
      <c r="G73" s="174" t="s">
        <v>95</v>
      </c>
      <c r="H73" s="174"/>
      <c r="I73" s="174"/>
      <c r="J73" s="66"/>
      <c r="K73" s="66"/>
      <c r="L73" s="66"/>
    </row>
    <row r="74" spans="1:12" x14ac:dyDescent="0.25">
      <c r="B74" s="130">
        <v>135</v>
      </c>
      <c r="C74" s="90">
        <f t="shared" si="0"/>
        <v>7.1</v>
      </c>
      <c r="D74" s="90">
        <f t="shared" si="1"/>
        <v>142.1</v>
      </c>
      <c r="E74" s="90">
        <v>145</v>
      </c>
      <c r="F74" s="139"/>
      <c r="G74" s="174"/>
      <c r="H74" s="174"/>
      <c r="I74" s="174"/>
      <c r="J74" s="66"/>
      <c r="K74" s="66"/>
      <c r="L74" s="66"/>
    </row>
    <row r="75" spans="1:12" x14ac:dyDescent="0.25">
      <c r="B75" s="130">
        <v>140</v>
      </c>
      <c r="C75" s="90">
        <f t="shared" si="0"/>
        <v>7.35</v>
      </c>
      <c r="D75" s="90">
        <f t="shared" si="1"/>
        <v>147.35</v>
      </c>
      <c r="E75" s="90">
        <v>150</v>
      </c>
      <c r="F75" s="139"/>
      <c r="G75" s="174"/>
      <c r="H75" s="174"/>
      <c r="I75" s="174"/>
      <c r="J75" s="66"/>
      <c r="K75" s="66"/>
      <c r="L75" s="66"/>
    </row>
    <row r="76" spans="1:12" x14ac:dyDescent="0.25">
      <c r="B76" s="130">
        <v>145</v>
      </c>
      <c r="C76" s="90">
        <f t="shared" si="0"/>
        <v>7.6</v>
      </c>
      <c r="D76" s="90">
        <f t="shared" si="1"/>
        <v>152.6</v>
      </c>
      <c r="E76" s="90">
        <v>155</v>
      </c>
      <c r="F76" s="139"/>
      <c r="G76" s="174"/>
      <c r="H76" s="174"/>
      <c r="I76" s="174"/>
      <c r="J76" s="66"/>
      <c r="K76" s="66"/>
      <c r="L76" s="66"/>
    </row>
    <row r="77" spans="1:12" x14ac:dyDescent="0.25">
      <c r="B77" s="130">
        <v>150</v>
      </c>
      <c r="C77" s="90">
        <f t="shared" si="0"/>
        <v>7.85</v>
      </c>
      <c r="D77" s="90">
        <f t="shared" si="1"/>
        <v>157.85</v>
      </c>
      <c r="E77" s="90">
        <v>160</v>
      </c>
      <c r="F77" s="126"/>
      <c r="G77" s="126"/>
      <c r="H77" s="126"/>
      <c r="I77" s="140"/>
      <c r="J77" s="66"/>
      <c r="K77" s="66"/>
      <c r="L77" s="66"/>
    </row>
    <row r="78" spans="1:12" x14ac:dyDescent="0.25">
      <c r="B78" s="130">
        <v>155</v>
      </c>
      <c r="C78" s="90">
        <f t="shared" si="0"/>
        <v>8.1</v>
      </c>
      <c r="D78" s="90">
        <f t="shared" si="1"/>
        <v>163.1</v>
      </c>
      <c r="E78" s="90">
        <v>165</v>
      </c>
      <c r="F78" s="126"/>
      <c r="G78" s="126"/>
      <c r="H78" s="126"/>
      <c r="I78" s="140"/>
      <c r="J78" s="66"/>
      <c r="K78" s="66"/>
      <c r="L78" s="66"/>
    </row>
    <row r="79" spans="1:12" x14ac:dyDescent="0.25">
      <c r="B79" s="130">
        <v>160</v>
      </c>
      <c r="C79" s="90">
        <f t="shared" si="0"/>
        <v>8.35</v>
      </c>
      <c r="D79" s="90">
        <f t="shared" si="1"/>
        <v>168.35</v>
      </c>
      <c r="E79" s="90">
        <v>170</v>
      </c>
      <c r="F79" s="126"/>
      <c r="G79" s="126"/>
      <c r="H79" s="126"/>
      <c r="I79" s="140"/>
      <c r="J79" s="66"/>
      <c r="K79" s="66"/>
      <c r="L79" s="66"/>
    </row>
    <row r="80" spans="1:12" x14ac:dyDescent="0.25">
      <c r="B80" s="130">
        <v>165</v>
      </c>
      <c r="C80" s="90">
        <f t="shared" si="0"/>
        <v>8.6</v>
      </c>
      <c r="D80" s="90">
        <f t="shared" si="1"/>
        <v>173.6</v>
      </c>
      <c r="E80" s="90">
        <v>175</v>
      </c>
      <c r="F80" s="141"/>
      <c r="G80" s="141"/>
      <c r="H80" s="141"/>
      <c r="I80" s="140"/>
      <c r="J80" s="66"/>
      <c r="K80" s="66"/>
      <c r="L80" s="66"/>
    </row>
    <row r="81" spans="2:12" x14ac:dyDescent="0.25">
      <c r="B81" s="130">
        <v>170</v>
      </c>
      <c r="C81" s="90">
        <f t="shared" si="0"/>
        <v>8.85</v>
      </c>
      <c r="D81" s="90">
        <f t="shared" si="1"/>
        <v>178.85</v>
      </c>
      <c r="E81" s="90">
        <v>180</v>
      </c>
      <c r="F81" s="141"/>
      <c r="G81" s="141"/>
      <c r="H81" s="141"/>
      <c r="I81" s="140"/>
      <c r="J81" s="66"/>
      <c r="K81" s="66"/>
      <c r="L81" s="66"/>
    </row>
    <row r="82" spans="2:12" x14ac:dyDescent="0.25">
      <c r="B82" s="90">
        <v>175</v>
      </c>
      <c r="C82" s="90">
        <f>(B82*0.045)+0.35</f>
        <v>8.2249999999999996</v>
      </c>
      <c r="D82" s="90">
        <f>(B82+C82)</f>
        <v>183.22499999999999</v>
      </c>
      <c r="E82" s="90">
        <v>185</v>
      </c>
      <c r="F82" s="125"/>
      <c r="G82" s="125"/>
      <c r="H82" s="125"/>
      <c r="I82" s="135"/>
      <c r="K82" s="1"/>
      <c r="L82" s="1"/>
    </row>
    <row r="83" spans="2:12" x14ac:dyDescent="0.25">
      <c r="B83" s="90">
        <v>180</v>
      </c>
      <c r="C83" s="90">
        <f t="shared" ref="C83:C97" si="2">(B83*0.045)+0.35</f>
        <v>8.4499999999999993</v>
      </c>
      <c r="D83" s="90">
        <f t="shared" ref="D83:D97" si="3">(B83+C83)</f>
        <v>188.45</v>
      </c>
      <c r="E83" s="90">
        <v>190</v>
      </c>
      <c r="F83" s="125"/>
      <c r="G83" s="125"/>
      <c r="H83" s="125"/>
      <c r="I83" s="135"/>
      <c r="K83" s="1"/>
      <c r="L83" s="1"/>
    </row>
    <row r="84" spans="2:12" x14ac:dyDescent="0.25">
      <c r="B84" s="90">
        <v>185</v>
      </c>
      <c r="C84" s="90">
        <f t="shared" si="2"/>
        <v>8.6749999999999989</v>
      </c>
      <c r="D84" s="90">
        <f t="shared" si="3"/>
        <v>193.67500000000001</v>
      </c>
      <c r="E84" s="90">
        <v>195</v>
      </c>
      <c r="F84" s="125"/>
      <c r="G84" s="125"/>
      <c r="H84" s="125"/>
      <c r="I84" s="135"/>
      <c r="K84" s="1"/>
      <c r="L84" s="1"/>
    </row>
    <row r="85" spans="2:12" x14ac:dyDescent="0.25">
      <c r="B85" s="90">
        <v>190</v>
      </c>
      <c r="C85" s="90">
        <f t="shared" si="2"/>
        <v>8.8999999999999986</v>
      </c>
      <c r="D85" s="90">
        <f t="shared" si="3"/>
        <v>198.9</v>
      </c>
      <c r="E85" s="90">
        <v>200</v>
      </c>
      <c r="F85" s="125"/>
      <c r="G85" s="125"/>
      <c r="H85" s="125"/>
      <c r="I85" s="135"/>
      <c r="K85" s="1"/>
      <c r="L85" s="1"/>
    </row>
    <row r="86" spans="2:12" x14ac:dyDescent="0.25">
      <c r="B86" s="90">
        <v>195</v>
      </c>
      <c r="C86" s="90">
        <f t="shared" si="2"/>
        <v>9.125</v>
      </c>
      <c r="D86" s="90">
        <f t="shared" si="3"/>
        <v>204.125</v>
      </c>
      <c r="E86" s="90">
        <v>205</v>
      </c>
      <c r="F86" s="125"/>
      <c r="G86" s="125"/>
      <c r="H86" s="125"/>
      <c r="I86" s="135"/>
      <c r="K86" s="1"/>
      <c r="L86" s="1"/>
    </row>
    <row r="87" spans="2:12" x14ac:dyDescent="0.25">
      <c r="B87" s="90">
        <v>200</v>
      </c>
      <c r="C87" s="90">
        <f t="shared" si="2"/>
        <v>9.35</v>
      </c>
      <c r="D87" s="90">
        <f t="shared" si="3"/>
        <v>209.35</v>
      </c>
      <c r="E87" s="90">
        <v>210</v>
      </c>
      <c r="F87" s="125"/>
      <c r="G87" s="125"/>
      <c r="H87" s="125"/>
      <c r="I87" s="135"/>
      <c r="K87" s="1"/>
      <c r="L87" s="1"/>
    </row>
    <row r="88" spans="2:12" x14ac:dyDescent="0.25">
      <c r="B88" s="90">
        <v>205</v>
      </c>
      <c r="C88" s="90">
        <f t="shared" si="2"/>
        <v>9.5749999999999993</v>
      </c>
      <c r="D88" s="90">
        <f t="shared" si="3"/>
        <v>214.57499999999999</v>
      </c>
      <c r="E88" s="90">
        <v>215</v>
      </c>
      <c r="F88" s="125"/>
      <c r="G88" s="125"/>
      <c r="H88" s="125"/>
      <c r="I88" s="135"/>
      <c r="K88" s="1"/>
      <c r="L88" s="1"/>
    </row>
    <row r="89" spans="2:12" x14ac:dyDescent="0.25">
      <c r="B89" s="90">
        <v>210</v>
      </c>
      <c r="C89" s="90">
        <f t="shared" si="2"/>
        <v>9.7999999999999989</v>
      </c>
      <c r="D89" s="90">
        <f t="shared" si="3"/>
        <v>219.8</v>
      </c>
      <c r="E89" s="90">
        <v>220</v>
      </c>
      <c r="F89" s="125"/>
      <c r="G89" s="125"/>
      <c r="H89" s="125"/>
      <c r="I89" s="135"/>
      <c r="K89" s="1"/>
      <c r="L89" s="1"/>
    </row>
    <row r="90" spans="2:12" x14ac:dyDescent="0.25">
      <c r="B90" s="90">
        <v>215</v>
      </c>
      <c r="C90" s="90">
        <f t="shared" si="2"/>
        <v>10.024999999999999</v>
      </c>
      <c r="D90" s="90">
        <f t="shared" si="3"/>
        <v>225.02500000000001</v>
      </c>
      <c r="E90" s="90">
        <v>225</v>
      </c>
      <c r="F90" s="125"/>
      <c r="G90" s="125"/>
      <c r="H90" s="125"/>
      <c r="I90" s="135"/>
      <c r="K90" s="1"/>
      <c r="L90" s="1"/>
    </row>
    <row r="91" spans="2:12" x14ac:dyDescent="0.25">
      <c r="B91" s="90">
        <v>220</v>
      </c>
      <c r="C91" s="90">
        <f t="shared" si="2"/>
        <v>10.25</v>
      </c>
      <c r="D91" s="90">
        <f t="shared" si="3"/>
        <v>230.25</v>
      </c>
      <c r="E91" s="90">
        <v>230</v>
      </c>
      <c r="F91" s="125"/>
      <c r="G91" s="125"/>
      <c r="H91" s="125"/>
      <c r="I91" s="135"/>
      <c r="K91" s="1"/>
      <c r="L91" s="1"/>
    </row>
    <row r="92" spans="2:12" x14ac:dyDescent="0.25">
      <c r="B92" s="90">
        <v>225</v>
      </c>
      <c r="C92" s="90">
        <f t="shared" si="2"/>
        <v>10.475</v>
      </c>
      <c r="D92" s="90">
        <f t="shared" si="3"/>
        <v>235.47499999999999</v>
      </c>
      <c r="E92" s="90">
        <v>235</v>
      </c>
      <c r="F92" s="125"/>
      <c r="G92" s="189" t="s">
        <v>89</v>
      </c>
      <c r="H92" s="190"/>
      <c r="I92" s="190"/>
      <c r="K92" s="1"/>
      <c r="L92" s="1"/>
    </row>
    <row r="93" spans="2:12" ht="14.45" customHeight="1" x14ac:dyDescent="0.25">
      <c r="B93" s="90">
        <v>230</v>
      </c>
      <c r="C93" s="90">
        <f t="shared" si="2"/>
        <v>10.7</v>
      </c>
      <c r="D93" s="90">
        <f t="shared" si="3"/>
        <v>240.7</v>
      </c>
      <c r="E93" s="90">
        <v>240</v>
      </c>
      <c r="F93" s="142"/>
      <c r="G93" s="190"/>
      <c r="H93" s="190"/>
      <c r="I93" s="190"/>
      <c r="K93" s="1"/>
      <c r="L93" s="1"/>
    </row>
    <row r="94" spans="2:12" x14ac:dyDescent="0.25">
      <c r="B94" s="90">
        <v>235</v>
      </c>
      <c r="C94" s="90">
        <f t="shared" si="2"/>
        <v>10.924999999999999</v>
      </c>
      <c r="D94" s="90">
        <f t="shared" si="3"/>
        <v>245.92500000000001</v>
      </c>
      <c r="E94" s="90">
        <v>245</v>
      </c>
      <c r="F94" s="139"/>
      <c r="G94" s="190"/>
      <c r="H94" s="190"/>
      <c r="I94" s="190"/>
      <c r="K94" s="1"/>
      <c r="L94" s="1"/>
    </row>
    <row r="95" spans="2:12" x14ac:dyDescent="0.25">
      <c r="B95" s="90">
        <v>240</v>
      </c>
      <c r="C95" s="90">
        <f t="shared" si="2"/>
        <v>11.149999999999999</v>
      </c>
      <c r="D95" s="90">
        <f t="shared" si="3"/>
        <v>251.15</v>
      </c>
      <c r="E95" s="90">
        <v>250</v>
      </c>
      <c r="F95" s="139"/>
      <c r="G95" s="190"/>
      <c r="H95" s="190"/>
      <c r="I95" s="190"/>
      <c r="K95" s="1"/>
      <c r="L95" s="1"/>
    </row>
    <row r="96" spans="2:12" x14ac:dyDescent="0.25">
      <c r="B96" s="90">
        <v>245</v>
      </c>
      <c r="C96" s="90">
        <f t="shared" si="2"/>
        <v>11.375</v>
      </c>
      <c r="D96" s="90">
        <f t="shared" si="3"/>
        <v>256.375</v>
      </c>
      <c r="E96" s="90">
        <v>255</v>
      </c>
      <c r="F96" s="139"/>
      <c r="G96" s="134"/>
      <c r="H96" s="134"/>
      <c r="I96" s="134"/>
      <c r="K96" s="1"/>
      <c r="L96" s="1"/>
    </row>
    <row r="97" spans="2:12" x14ac:dyDescent="0.25">
      <c r="B97" s="90">
        <v>250</v>
      </c>
      <c r="C97" s="90">
        <f t="shared" si="2"/>
        <v>11.6</v>
      </c>
      <c r="D97" s="90">
        <f t="shared" si="3"/>
        <v>261.60000000000002</v>
      </c>
      <c r="E97" s="90">
        <v>260</v>
      </c>
      <c r="F97" s="127"/>
      <c r="G97" s="127"/>
      <c r="H97" s="127"/>
      <c r="K97" s="1"/>
      <c r="L97" s="1"/>
    </row>
    <row r="98" spans="2:12" x14ac:dyDescent="0.25">
      <c r="K98" s="1"/>
      <c r="L98" s="1"/>
    </row>
  </sheetData>
  <protectedRanges>
    <protectedRange algorithmName="SHA-512" hashValue="vfEOwC71vmYUgnxwzTBaKi7S3JhsMt1+9D8q8QuD0eX/1zsRvW9ky8qPQi0teNM+gk4Uie49M7sZci8NugewxQ==" saltValue="ptCbfidVuZx90Gde/UTODw==" spinCount="100000" sqref="E37 C37" name="entry fee"/>
    <protectedRange algorithmName="SHA-512" hashValue="dtfoVPNoGnwZFOlp6BwbdlCgNfoFiX8lawwr2tTlEadiLSbuoFtMh4CJx03kD7teLxsua6J0iKYW4c2LYPxkCA==" saltValue="sa7avYlPX+Am0BrOtOUJBw==" spinCount="100000" sqref="E22:E29 C22:C29" name="budget"/>
    <protectedRange algorithmName="SHA-512" hashValue="qocw0op3TWJdaH+Hl/umO/gvIIRlf5QvA5GqfkeJmr7Tykj/5uvYowlLBU63i7pcCQ/tUBV2timhwuzQZMULkQ==" saltValue="cYQgUezMtUp7Wg/57G77Kw==" spinCount="100000" sqref="G17:H17" name="phone2"/>
    <protectedRange algorithmName="SHA-512" hashValue="/JDtD0QvTU/2dnOmicuKv8Md5f2w1Wq0XPpMG0s9Pbhs4CLtuwzZgHD8Utwh3XoRqdX42U686xZyoWniUHK3jw==" saltValue="nrmtfXFnb09qCtRMQ99uLA==" spinCount="100000" sqref="C12:E13" name="facility name"/>
    <protectedRange algorithmName="SHA-512" hashValue="R5AiDNUXxUnqwlKoGc/VBVfVcPlV2Pq1tYjSYM/LXLNa8YrKQxItjzAs+VFo/53T3ffJIRe4uJCtKFydbVE1ng==" saltValue="Ov1k22TFW1sWXCxYe2Y7/Q==" spinCount="100000" sqref="C11" name="courts"/>
    <protectedRange algorithmName="SHA-512" hashValue="eiYxuu4kEeGwKk3faZIgElN4/ir3pYNgikmxQxABDfIglQ0rMjKrC9EWdby1AX27LZEkVSWgF+aGJizlNTa7sg==" saltValue="fovSEKV8yHm7pQMntXxY4g==" spinCount="100000" sqref="G4:H4 G56:I56 I5" name="today date"/>
    <protectedRange algorithmName="SHA-512" hashValue="K1TSNGC86PKB/sOYEwp36Kgn6QXF/zqn3Thxl1+SkciMCxGs9UiksJQqDYHiw3Gntm0WZm1Dv5420fQrzB03fQ==" saltValue="9gKY+ucKeiaIC6/EsXfvFg==" spinCount="100000" sqref="C6:E7" name="date"/>
    <protectedRange algorithmName="SHA-512" hashValue="p52P9PBaLD1y8C0lHiltmGP4vUneBgVM68Ay0M/gayjPqZOpOmV54HEWD79g1y5g00hIYGIQpRFg4tOLSogUPw==" saltValue="/kMT0FwqTyxfGZB2FnK7QA==" spinCount="100000" sqref="G11" name="teams"/>
    <protectedRange algorithmName="SHA-512" hashValue="5/lhxDj39BuZxjSw9cjv6EFFaqaANTpfLTo73Cky9ge49fb2VCB65A0gdU6bURwnlTWaPe/XVhfv3rAROl5MVA==" saltValue="cQ/6kE2eT2z3xwtStgIq0Q==" spinCount="100000" sqref="C15:G15" name="host name"/>
    <protectedRange algorithmName="SHA-512" hashValue="5wOGa+JqSOUObXzICCr/y3kp6BNVXV0/czLe3hNOUCCRM+/Za4Oaavrz4oy1xBbc1kg8uyUYXgZu/bNqbkU5rg==" saltValue="Nvt8PN0giAfaMAcP33Ukmw==" spinCount="100000" sqref="D17:E17" name="phone1"/>
    <protectedRange algorithmName="SHA-512" hashValue="lo+9vduawOWlDXpjH9BQ45dSGIM+mDaSTsommiAWzwGHHh5CanlCN5hrPax6nV1nVCBiiBv0i9hzNiHjqxpoyA==" saltValue="vECq+T2q9ZzfMIBAhjx1Aw==" spinCount="100000" sqref="D18:H20" name="email"/>
    <protectedRange algorithmName="SHA-512" hashValue="iU9IJGUii8UprFoz7bmdgJwRKI5FXRQq+Dt7gQnmJbkSUbrQaesibLpcH0ZfQ/j9VlP2s8rmvJ6VxnGH2AtJdA==" saltValue="sKvVd7KoUwfMtSVb9DF+0g==" spinCount="100000" sqref="E33 C33" name="paypal"/>
    <protectedRange algorithmName="SHA-512" hashValue="LQEzCOnh4at8XWLZtIu5ZeBOFZj/Vj1y5HcgEgVqmwtdAS8MYpyvT9g/d0seboLxtLW3dpOOcthmkpgrfopNTg==" saltValue="GRehZXSYu+39FR7mQyVHGg==" spinCount="100000" sqref="E43:F43" name="entry fee_1"/>
    <protectedRange algorithmName="SHA-512" hashValue="ytqKUPk3Ppz5xa8m9ZWSLXugesP6Ad3aS0LIrLXlBnrDI+axEXSjfZP7VMha2vWKVAFwnSM8rjic7LKSDi7iQg==" saltValue="wREkMKoPXi5TOKSwxDLqIQ==" spinCount="100000" sqref="G58:I58" name="today date_2"/>
  </protectedRanges>
  <mergeCells count="55">
    <mergeCell ref="A10:B10"/>
    <mergeCell ref="A12:B12"/>
    <mergeCell ref="C12:I12"/>
    <mergeCell ref="A13:B13"/>
    <mergeCell ref="C13:I13"/>
    <mergeCell ref="D10:E10"/>
    <mergeCell ref="F7:I7"/>
    <mergeCell ref="C1:I1"/>
    <mergeCell ref="C2:I2"/>
    <mergeCell ref="F4:H4"/>
    <mergeCell ref="A6:B6"/>
    <mergeCell ref="C6:E6"/>
    <mergeCell ref="C5:E5"/>
    <mergeCell ref="C15:E15"/>
    <mergeCell ref="F15:G15"/>
    <mergeCell ref="H15:I15"/>
    <mergeCell ref="A17:B17"/>
    <mergeCell ref="D17:E17"/>
    <mergeCell ref="G17:H17"/>
    <mergeCell ref="A15:B15"/>
    <mergeCell ref="D18:H18"/>
    <mergeCell ref="A19:B19"/>
    <mergeCell ref="C19:I19"/>
    <mergeCell ref="F25:I25"/>
    <mergeCell ref="F33:I33"/>
    <mergeCell ref="A32:B32"/>
    <mergeCell ref="F32:I32"/>
    <mergeCell ref="F22:H22"/>
    <mergeCell ref="F23:H23"/>
    <mergeCell ref="F24:H24"/>
    <mergeCell ref="F26:I26"/>
    <mergeCell ref="F28:I28"/>
    <mergeCell ref="F29:I29"/>
    <mergeCell ref="F34:I34"/>
    <mergeCell ref="A39:B39"/>
    <mergeCell ref="A40:B40"/>
    <mergeCell ref="F40:I40"/>
    <mergeCell ref="F37:I38"/>
    <mergeCell ref="A41:B41"/>
    <mergeCell ref="A42:B42"/>
    <mergeCell ref="F42:I42"/>
    <mergeCell ref="A44:I44"/>
    <mergeCell ref="B46:C46"/>
    <mergeCell ref="D46:I46"/>
    <mergeCell ref="A50:B50"/>
    <mergeCell ref="C50:D50"/>
    <mergeCell ref="F50:G50"/>
    <mergeCell ref="B51:I51"/>
    <mergeCell ref="C54:I54"/>
    <mergeCell ref="C55:H55"/>
    <mergeCell ref="A58:I58"/>
    <mergeCell ref="G62:I68"/>
    <mergeCell ref="G73:I76"/>
    <mergeCell ref="G92:I95"/>
    <mergeCell ref="B70:E70"/>
  </mergeCells>
  <dataValidations count="2">
    <dataValidation type="list" showErrorMessage="1" sqref="C11">
      <formula1>$K$1:$K$5</formula1>
    </dataValidation>
    <dataValidation type="list" showErrorMessage="1" sqref="G11">
      <formula1>$K$8:$K$14</formula1>
    </dataValidation>
  </dataValidations>
  <pageMargins left="0.45" right="0.45" top="0.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Lookups!$A$2:$A$4</xm:f>
          </x14:formula1>
          <xm:sqref>B8</xm:sqref>
        </x14:dataValidation>
        <x14:dataValidation type="list" allowBlank="1" showInputMessage="1" showErrorMessage="1">
          <x14:formula1>
            <xm:f>Lookups!$A$7:$A$14</xm:f>
          </x14:formula1>
          <xm:sqref>E8</xm:sqref>
        </x14:dataValidation>
        <x14:dataValidation type="list" allowBlank="1" showInputMessage="1" showErrorMessage="1">
          <x14:formula1>
            <xm:f>Lookups!$A$36:$A$37</xm:f>
          </x14:formula1>
          <xm:sqref>F10</xm:sqref>
        </x14:dataValidation>
        <x14:dataValidation type="list" allowBlank="1" showInputMessage="1" showErrorMessage="1">
          <x14:formula1>
            <xm:f>Lookups!$A$26</xm:f>
          </x14:formula1>
          <xm:sqref>C10</xm:sqref>
        </x14:dataValidation>
        <x14:dataValidation type="list" allowBlank="1" showInputMessage="1" showErrorMessage="1">
          <x14:formula1>
            <xm:f>Lookups!$A$17:$A$19</xm:f>
          </x14:formula1>
          <xm:sqref>I10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Sanction 1-2 cts 80%</vt:lpstr>
      <vt:lpstr>Lookups</vt:lpstr>
      <vt:lpstr>Sanction 1-2 cts 90%</vt:lpstr>
      <vt:lpstr>Sanction 3 cts 80%</vt:lpstr>
      <vt:lpstr>Sanction 3 cts 90%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Jbriggs</dc:creator>
  <cp:lastModifiedBy>Monica</cp:lastModifiedBy>
  <cp:lastPrinted>2016-09-28T03:52:38Z</cp:lastPrinted>
  <dcterms:created xsi:type="dcterms:W3CDTF">2013-11-06T05:26:27Z</dcterms:created>
  <dcterms:modified xsi:type="dcterms:W3CDTF">2019-09-03T20:15:11Z</dcterms:modified>
</cp:coreProperties>
</file>